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38.xml" ContentType="application/vnd.openxmlformats-officedocument.drawingml.chart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39.xml" ContentType="application/vnd.openxmlformats-officedocument.drawingml.chart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40.xml" ContentType="application/vnd.openxmlformats-officedocument.drawingml.chart+xml"/>
  <Override PartName="/xl/drawings/drawing80.xml" ContentType="application/vnd.openxmlformats-officedocument.drawingml.chartshapes+xml"/>
  <Override PartName="/xl/drawings/drawing81.xml" ContentType="application/vnd.openxmlformats-officedocument.drawing+xml"/>
  <Override PartName="/xl/charts/chart41.xml" ContentType="application/vnd.openxmlformats-officedocument.drawingml.chart+xml"/>
  <Override PartName="/xl/drawings/drawing82.xml" ContentType="application/vnd.openxmlformats-officedocument.drawingml.chartshapes+xml"/>
  <Override PartName="/xl/drawings/drawing83.xml" ContentType="application/vnd.openxmlformats-officedocument.drawing+xml"/>
  <Override PartName="/xl/charts/chart42.xml" ContentType="application/vnd.openxmlformats-officedocument.drawingml.chart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43.xml" ContentType="application/vnd.openxmlformats-officedocument.drawingml.chart+xml"/>
  <Override PartName="/xl/drawings/drawing86.xml" ContentType="application/vnd.openxmlformats-officedocument.drawingml.chartshapes+xml"/>
  <Override PartName="/xl/drawings/drawing87.xml" ContentType="application/vnd.openxmlformats-officedocument.drawing+xml"/>
  <Override PartName="/xl/charts/chart44.xml" ContentType="application/vnd.openxmlformats-officedocument.drawingml.chart+xml"/>
  <Override PartName="/xl/drawings/drawing88.xml" ContentType="application/vnd.openxmlformats-officedocument.drawingml.chartshapes+xml"/>
  <Override PartName="/xl/drawings/drawing89.xml" ContentType="application/vnd.openxmlformats-officedocument.drawing+xml"/>
  <Override PartName="/xl/charts/chart45.xml" ContentType="application/vnd.openxmlformats-officedocument.drawingml.chart+xml"/>
  <Override PartName="/xl/drawings/drawing90.xml" ContentType="application/vnd.openxmlformats-officedocument.drawingml.chartshapes+xml"/>
  <Override PartName="/xl/drawings/drawing91.xml" ContentType="application/vnd.openxmlformats-officedocument.drawing+xml"/>
  <Override PartName="/xl/charts/chart46.xml" ContentType="application/vnd.openxmlformats-officedocument.drawingml.chart+xml"/>
  <Override PartName="/xl/drawings/drawing92.xml" ContentType="application/vnd.openxmlformats-officedocument.drawingml.chartshapes+xml"/>
  <Override PartName="/xl/drawings/drawing93.xml" ContentType="application/vnd.openxmlformats-officedocument.drawing+xml"/>
  <Override PartName="/xl/charts/chart47.xml" ContentType="application/vnd.openxmlformats-officedocument.drawingml.chart+xml"/>
  <Override PartName="/xl/drawings/drawing94.xml" ContentType="application/vnd.openxmlformats-officedocument.drawingml.chartshapes+xml"/>
  <Override PartName="/xl/drawings/drawing95.xml" ContentType="application/vnd.openxmlformats-officedocument.drawing+xml"/>
  <Override PartName="/xl/charts/chart48.xml" ContentType="application/vnd.openxmlformats-officedocument.drawingml.chart+xml"/>
  <Override PartName="/xl/drawings/drawing96.xml" ContentType="application/vnd.openxmlformats-officedocument.drawingml.chartshapes+xml"/>
  <Override PartName="/xl/drawings/drawing97.xml" ContentType="application/vnd.openxmlformats-officedocument.drawing+xml"/>
  <Override PartName="/xl/charts/chart49.xml" ContentType="application/vnd.openxmlformats-officedocument.drawingml.chart+xml"/>
  <Override PartName="/xl/drawings/drawing98.xml" ContentType="application/vnd.openxmlformats-officedocument.drawingml.chartshapes+xml"/>
  <Override PartName="/xl/drawings/drawing99.xml" ContentType="application/vnd.openxmlformats-officedocument.drawing+xml"/>
  <Override PartName="/xl/charts/chart50.xml" ContentType="application/vnd.openxmlformats-officedocument.drawingml.chart+xml"/>
  <Override PartName="/xl/drawings/drawing100.xml" ContentType="application/vnd.openxmlformats-officedocument.drawingml.chartshapes+xml"/>
  <Override PartName="/xl/drawings/drawing101.xml" ContentType="application/vnd.openxmlformats-officedocument.drawing+xml"/>
  <Override PartName="/xl/charts/chart51.xml" ContentType="application/vnd.openxmlformats-officedocument.drawingml.chart+xml"/>
  <Override PartName="/xl/drawings/drawing102.xml" ContentType="application/vnd.openxmlformats-officedocument.drawingml.chartshapes+xml"/>
  <Override PartName="/xl/drawings/drawing103.xml" ContentType="application/vnd.openxmlformats-officedocument.drawing+xml"/>
  <Override PartName="/xl/charts/chart52.xml" ContentType="application/vnd.openxmlformats-officedocument.drawingml.chart+xml"/>
  <Override PartName="/xl/drawings/drawing104.xml" ContentType="application/vnd.openxmlformats-officedocument.drawingml.chartshapes+xml"/>
  <Override PartName="/xl/drawings/drawing105.xml" ContentType="application/vnd.openxmlformats-officedocument.drawing+xml"/>
  <Override PartName="/xl/charts/chart53.xml" ContentType="application/vnd.openxmlformats-officedocument.drawingml.chart+xml"/>
  <Override PartName="/xl/drawings/drawing106.xml" ContentType="application/vnd.openxmlformats-officedocument.drawingml.chartshapes+xml"/>
  <Override PartName="/xl/drawings/drawing107.xml" ContentType="application/vnd.openxmlformats-officedocument.drawing+xml"/>
  <Override PartName="/xl/charts/chart54.xml" ContentType="application/vnd.openxmlformats-officedocument.drawingml.chart+xml"/>
  <Override PartName="/xl/drawings/drawing108.xml" ContentType="application/vnd.openxmlformats-officedocument.drawingml.chartshapes+xml"/>
  <Override PartName="/xl/drawings/drawing109.xml" ContentType="application/vnd.openxmlformats-officedocument.drawing+xml"/>
  <Override PartName="/xl/charts/chart55.xml" ContentType="application/vnd.openxmlformats-officedocument.drawingml.chart+xml"/>
  <Override PartName="/xl/drawings/drawing110.xml" ContentType="application/vnd.openxmlformats-officedocument.drawingml.chartshapes+xml"/>
  <Override PartName="/xl/drawings/drawing111.xml" ContentType="application/vnd.openxmlformats-officedocument.drawing+xml"/>
  <Override PartName="/xl/charts/chart56.xml" ContentType="application/vnd.openxmlformats-officedocument.drawingml.chart+xml"/>
  <Override PartName="/xl/drawings/drawing112.xml" ContentType="application/vnd.openxmlformats-officedocument.drawingml.chartshapes+xml"/>
  <Override PartName="/xl/drawings/drawing113.xml" ContentType="application/vnd.openxmlformats-officedocument.drawing+xml"/>
  <Override PartName="/xl/charts/chart57.xml" ContentType="application/vnd.openxmlformats-officedocument.drawingml.chart+xml"/>
  <Override PartName="/xl/drawings/drawing114.xml" ContentType="application/vnd.openxmlformats-officedocument.drawingml.chartshapes+xml"/>
  <Override PartName="/xl/drawings/drawing115.xml" ContentType="application/vnd.openxmlformats-officedocument.drawing+xml"/>
  <Override PartName="/xl/charts/chart58.xml" ContentType="application/vnd.openxmlformats-officedocument.drawingml.chart+xml"/>
  <Override PartName="/xl/drawings/drawing116.xml" ContentType="application/vnd.openxmlformats-officedocument.drawingml.chartshapes+xml"/>
  <Override PartName="/xl/drawings/drawing117.xml" ContentType="application/vnd.openxmlformats-officedocument.drawing+xml"/>
  <Override PartName="/xl/charts/chart59.xml" ContentType="application/vnd.openxmlformats-officedocument.drawingml.chart+xml"/>
  <Override PartName="/xl/drawings/drawing118.xml" ContentType="application/vnd.openxmlformats-officedocument.drawingml.chartshapes+xml"/>
  <Override PartName="/xl/drawings/drawing119.xml" ContentType="application/vnd.openxmlformats-officedocument.drawing+xml"/>
  <Override PartName="/xl/charts/chart60.xml" ContentType="application/vnd.openxmlformats-officedocument.drawingml.chart+xml"/>
  <Override PartName="/xl/drawings/drawing120.xml" ContentType="application/vnd.openxmlformats-officedocument.drawingml.chartshapes+xml"/>
  <Override PartName="/xl/drawings/drawing121.xml" ContentType="application/vnd.openxmlformats-officedocument.drawing+xml"/>
  <Override PartName="/xl/charts/chart61.xml" ContentType="application/vnd.openxmlformats-officedocument.drawingml.chart+xml"/>
  <Override PartName="/xl/drawings/drawing122.xml" ContentType="application/vnd.openxmlformats-officedocument.drawingml.chartshapes+xml"/>
  <Override PartName="/xl/drawings/drawing123.xml" ContentType="application/vnd.openxmlformats-officedocument.drawing+xml"/>
  <Override PartName="/xl/charts/chart62.xml" ContentType="application/vnd.openxmlformats-officedocument.drawingml.chart+xml"/>
  <Override PartName="/xl/drawings/drawing124.xml" ContentType="application/vnd.openxmlformats-officedocument.drawingml.chartshapes+xml"/>
  <Override PartName="/xl/drawings/drawing125.xml" ContentType="application/vnd.openxmlformats-officedocument.drawing+xml"/>
  <Override PartName="/xl/charts/chart63.xml" ContentType="application/vnd.openxmlformats-officedocument.drawingml.chart+xml"/>
  <Override PartName="/xl/drawings/drawing126.xml" ContentType="application/vnd.openxmlformats-officedocument.drawingml.chartshapes+xml"/>
  <Override PartName="/xl/drawings/drawing127.xml" ContentType="application/vnd.openxmlformats-officedocument.drawing+xml"/>
  <Override PartName="/xl/charts/chart64.xml" ContentType="application/vnd.openxmlformats-officedocument.drawingml.chart+xml"/>
  <Override PartName="/xl/drawings/drawing128.xml" ContentType="application/vnd.openxmlformats-officedocument.drawingml.chartshapes+xml"/>
  <Override PartName="/xl/drawings/drawing129.xml" ContentType="application/vnd.openxmlformats-officedocument.drawing+xml"/>
  <Override PartName="/xl/charts/chart65.xml" ContentType="application/vnd.openxmlformats-officedocument.drawingml.chart+xml"/>
  <Override PartName="/xl/drawings/drawing130.xml" ContentType="application/vnd.openxmlformats-officedocument.drawingml.chartshapes+xml"/>
  <Override PartName="/xl/drawings/drawing131.xml" ContentType="application/vnd.openxmlformats-officedocument.drawing+xml"/>
  <Override PartName="/xl/charts/chart66.xml" ContentType="application/vnd.openxmlformats-officedocument.drawingml.chart+xml"/>
  <Override PartName="/xl/drawings/drawing132.xml" ContentType="application/vnd.openxmlformats-officedocument.drawingml.chartshapes+xml"/>
  <Override PartName="/xl/drawings/drawing133.xml" ContentType="application/vnd.openxmlformats-officedocument.drawing+xml"/>
  <Override PartName="/xl/charts/chart67.xml" ContentType="application/vnd.openxmlformats-officedocument.drawingml.chart+xml"/>
  <Override PartName="/xl/drawings/drawing134.xml" ContentType="application/vnd.openxmlformats-officedocument.drawingml.chartshapes+xml"/>
  <Override PartName="/xl/drawings/drawing135.xml" ContentType="application/vnd.openxmlformats-officedocument.drawing+xml"/>
  <Override PartName="/xl/charts/chart68.xml" ContentType="application/vnd.openxmlformats-officedocument.drawingml.chart+xml"/>
  <Override PartName="/xl/drawings/drawing136.xml" ContentType="application/vnd.openxmlformats-officedocument.drawingml.chartshapes+xml"/>
  <Override PartName="/xl/drawings/drawing137.xml" ContentType="application/vnd.openxmlformats-officedocument.drawing+xml"/>
  <Override PartName="/xl/charts/chart69.xml" ContentType="application/vnd.openxmlformats-officedocument.drawingml.chart+xml"/>
  <Override PartName="/xl/drawings/drawing138.xml" ContentType="application/vnd.openxmlformats-officedocument.drawingml.chartshapes+xml"/>
  <Override PartName="/xl/drawings/drawing139.xml" ContentType="application/vnd.openxmlformats-officedocument.drawing+xml"/>
  <Override PartName="/xl/charts/chart70.xml" ContentType="application/vnd.openxmlformats-officedocument.drawingml.chart+xml"/>
  <Override PartName="/xl/drawings/drawing140.xml" ContentType="application/vnd.openxmlformats-officedocument.drawingml.chartshapes+xml"/>
  <Override PartName="/xl/drawings/drawing141.xml" ContentType="application/vnd.openxmlformats-officedocument.drawing+xml"/>
  <Override PartName="/xl/charts/chart71.xml" ContentType="application/vnd.openxmlformats-officedocument.drawingml.chart+xml"/>
  <Override PartName="/xl/drawings/drawing142.xml" ContentType="application/vnd.openxmlformats-officedocument.drawingml.chartshapes+xml"/>
  <Override PartName="/xl/drawings/drawing143.xml" ContentType="application/vnd.openxmlformats-officedocument.drawing+xml"/>
  <Override PartName="/xl/charts/chart72.xml" ContentType="application/vnd.openxmlformats-officedocument.drawingml.chart+xml"/>
  <Override PartName="/xl/drawings/drawing144.xml" ContentType="application/vnd.openxmlformats-officedocument.drawingml.chartshapes+xml"/>
  <Override PartName="/xl/drawings/drawing145.xml" ContentType="application/vnd.openxmlformats-officedocument.drawing+xml"/>
  <Override PartName="/xl/charts/chart73.xml" ContentType="application/vnd.openxmlformats-officedocument.drawingml.chart+xml"/>
  <Override PartName="/xl/drawings/drawing146.xml" ContentType="application/vnd.openxmlformats-officedocument.drawingml.chartshapes+xml"/>
  <Override PartName="/xl/drawings/drawing147.xml" ContentType="application/vnd.openxmlformats-officedocument.drawing+xml"/>
  <Override PartName="/xl/charts/chart74.xml" ContentType="application/vnd.openxmlformats-officedocument.drawingml.chart+xml"/>
  <Override PartName="/xl/drawings/drawing148.xml" ContentType="application/vnd.openxmlformats-officedocument.drawingml.chartshapes+xml"/>
  <Override PartName="/xl/drawings/drawing149.xml" ContentType="application/vnd.openxmlformats-officedocument.drawing+xml"/>
  <Override PartName="/xl/charts/chart75.xml" ContentType="application/vnd.openxmlformats-officedocument.drawingml.chart+xml"/>
  <Override PartName="/xl/drawings/drawing150.xml" ContentType="application/vnd.openxmlformats-officedocument.drawingml.chartshapes+xml"/>
  <Override PartName="/xl/drawings/drawing151.xml" ContentType="application/vnd.openxmlformats-officedocument.drawing+xml"/>
  <Override PartName="/xl/charts/chart76.xml" ContentType="application/vnd.openxmlformats-officedocument.drawingml.chart+xml"/>
  <Override PartName="/xl/drawings/drawing152.xml" ContentType="application/vnd.openxmlformats-officedocument.drawingml.chartshapes+xml"/>
  <Override PartName="/xl/drawings/drawing153.xml" ContentType="application/vnd.openxmlformats-officedocument.drawing+xml"/>
  <Override PartName="/xl/charts/chart77.xml" ContentType="application/vnd.openxmlformats-officedocument.drawingml.chart+xml"/>
  <Override PartName="/xl/drawings/drawing154.xml" ContentType="application/vnd.openxmlformats-officedocument.drawingml.chartshapes+xml"/>
  <Override PartName="/xl/drawings/drawing155.xml" ContentType="application/vnd.openxmlformats-officedocument.drawing+xml"/>
  <Override PartName="/xl/charts/chart78.xml" ContentType="application/vnd.openxmlformats-officedocument.drawingml.chart+xml"/>
  <Override PartName="/xl/drawings/drawing156.xml" ContentType="application/vnd.openxmlformats-officedocument.drawingml.chartshapes+xml"/>
  <Override PartName="/xl/drawings/drawing157.xml" ContentType="application/vnd.openxmlformats-officedocument.drawing+xml"/>
  <Override PartName="/xl/charts/chart79.xml" ContentType="application/vnd.openxmlformats-officedocument.drawingml.chart+xml"/>
  <Override PartName="/xl/drawings/drawing158.xml" ContentType="application/vnd.openxmlformats-officedocument.drawingml.chartshapes+xml"/>
  <Override PartName="/xl/drawings/drawing159.xml" ContentType="application/vnd.openxmlformats-officedocument.drawing+xml"/>
  <Override PartName="/xl/charts/chart80.xml" ContentType="application/vnd.openxmlformats-officedocument.drawingml.chart+xml"/>
  <Override PartName="/xl/drawings/drawing160.xml" ContentType="application/vnd.openxmlformats-officedocument.drawingml.chartshapes+xml"/>
  <Override PartName="/xl/drawings/drawing161.xml" ContentType="application/vnd.openxmlformats-officedocument.drawing+xml"/>
  <Override PartName="/xl/charts/chart81.xml" ContentType="application/vnd.openxmlformats-officedocument.drawingml.chart+xml"/>
  <Override PartName="/xl/drawings/drawing162.xml" ContentType="application/vnd.openxmlformats-officedocument.drawingml.chartshapes+xml"/>
  <Override PartName="/xl/drawings/drawing163.xml" ContentType="application/vnd.openxmlformats-officedocument.drawing+xml"/>
  <Override PartName="/xl/charts/chart82.xml" ContentType="application/vnd.openxmlformats-officedocument.drawingml.chart+xml"/>
  <Override PartName="/xl/drawings/drawing164.xml" ContentType="application/vnd.openxmlformats-officedocument.drawingml.chartshapes+xml"/>
  <Override PartName="/xl/drawings/drawing165.xml" ContentType="application/vnd.openxmlformats-officedocument.drawing+xml"/>
  <Override PartName="/xl/charts/chart83.xml" ContentType="application/vnd.openxmlformats-officedocument.drawingml.chart+xml"/>
  <Override PartName="/xl/drawings/drawing166.xml" ContentType="application/vnd.openxmlformats-officedocument.drawingml.chartshapes+xml"/>
  <Override PartName="/xl/drawings/drawing167.xml" ContentType="application/vnd.openxmlformats-officedocument.drawing+xml"/>
  <Override PartName="/xl/charts/chart84.xml" ContentType="application/vnd.openxmlformats-officedocument.drawingml.chart+xml"/>
  <Override PartName="/xl/drawings/drawing168.xml" ContentType="application/vnd.openxmlformats-officedocument.drawingml.chartshapes+xml"/>
  <Override PartName="/xl/drawings/drawing169.xml" ContentType="application/vnd.openxmlformats-officedocument.drawing+xml"/>
  <Override PartName="/xl/charts/chart85.xml" ContentType="application/vnd.openxmlformats-officedocument.drawingml.chart+xml"/>
  <Override PartName="/xl/drawings/drawing17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gmuedu-my.sharepoint.com/personal/sshanhol_gmu_edu/Documents/GO Virginia/Final Spreadsheets/Phase 3/Clean Data_v2/"/>
    </mc:Choice>
  </mc:AlternateContent>
  <bookViews>
    <workbookView xWindow="0" yWindow="0" windowWidth="21600" windowHeight="10185" tabRatio="825" firstSheet="3" activeTab="3"/>
  </bookViews>
  <sheets>
    <sheet name="Wages" sheetId="3" state="hidden" r:id="rId1"/>
    <sheet name="Jobs" sheetId="2" state="hidden" r:id="rId2"/>
    <sheet name="Reg. Data Sum (96)" sheetId="27" state="hidden" r:id="rId3"/>
    <sheet name="Reg. Tables (96)" sheetId="31" r:id="rId4"/>
    <sheet name="Reg. Tables (00)" sheetId="32" r:id="rId5"/>
    <sheet name="Reg. Data Sum (10)" sheetId="28" state="hidden" r:id="rId6"/>
    <sheet name="Reg. Data Sum (15)" sheetId="1" state="hidden" r:id="rId7"/>
    <sheet name="Reg. Tables (10)" sheetId="114" r:id="rId8"/>
    <sheet name="Reg. Tables (05)" sheetId="115" r:id="rId9"/>
    <sheet name="Reg. Tables (15)" sheetId="18" r:id="rId10"/>
    <sheet name="Reg. Tables (05-15)" sheetId="113" r:id="rId11"/>
    <sheet name="Chart Data (96)" sheetId="35" r:id="rId12"/>
    <sheet name="PBS LQ (96)" sheetId="40" r:id="rId13"/>
    <sheet name="PBS Wages (96)" sheetId="41" r:id="rId14"/>
    <sheet name="Fed LQ (96)" sheetId="43" r:id="rId15"/>
    <sheet name="Fed Wages (96)" sheetId="42" r:id="rId16"/>
    <sheet name="Manf LQ (96)" sheetId="44" r:id="rId17"/>
    <sheet name="Manf Wages (96)" sheetId="45" r:id="rId18"/>
    <sheet name="VA-Wages (96)" sheetId="46" r:id="rId19"/>
    <sheet name="DC-Wages (96)" sheetId="49" r:id="rId20"/>
    <sheet name="GA-Wages (96)" sheetId="48" r:id="rId21"/>
    <sheet name="KY-Wages (96)" sheetId="47" r:id="rId22"/>
    <sheet name="MD-Wages (96)" sheetId="50" r:id="rId23"/>
    <sheet name="NC-Wages (96)" sheetId="51" r:id="rId24"/>
    <sheet name="OH-Wages (96)" sheetId="55" r:id="rId25"/>
    <sheet name="PA-Wages (96)" sheetId="54" r:id="rId26"/>
    <sheet name="SC-Wages (96)" sheetId="53" r:id="rId27"/>
    <sheet name="TN-Wages (96)" sheetId="52" r:id="rId28"/>
    <sheet name="WV-Wages (96)" sheetId="56" r:id="rId29"/>
    <sheet name="Reg. Data Sum (00)" sheetId="29" state="hidden" r:id="rId30"/>
    <sheet name="Chart Data (00)" sheetId="36" r:id="rId31"/>
    <sheet name="PBS LQ (00)" sheetId="58" r:id="rId32"/>
    <sheet name="PBS Wages (00)" sheetId="66" r:id="rId33"/>
    <sheet name="Fed LQ (00)" sheetId="65" r:id="rId34"/>
    <sheet name="Fed Wages (00)" sheetId="64" r:id="rId35"/>
    <sheet name="Manf LQ (00)" sheetId="63" r:id="rId36"/>
    <sheet name="Manf Wages (00)" sheetId="62" r:id="rId37"/>
    <sheet name="VA-Wages (00)" sheetId="61" r:id="rId38"/>
    <sheet name="DC-Wages (00)" sheetId="60" r:id="rId39"/>
    <sheet name="GA-Wages (00)" sheetId="59" r:id="rId40"/>
    <sheet name="KY-Wages (00)" sheetId="57" r:id="rId41"/>
    <sheet name="MD-Wages (00)" sheetId="68" r:id="rId42"/>
    <sheet name="NC-Wages (00)" sheetId="72" r:id="rId43"/>
    <sheet name="OH-Wages (00)" sheetId="71" r:id="rId44"/>
    <sheet name="PA-Wages (00)" sheetId="70" r:id="rId45"/>
    <sheet name="SC-Wages (00)" sheetId="69" r:id="rId46"/>
    <sheet name="TN-Wages (00)" sheetId="67" r:id="rId47"/>
    <sheet name="WV-Wages (00)" sheetId="73" r:id="rId48"/>
    <sheet name="Reg. Data Sum (05)" sheetId="30" state="hidden" r:id="rId49"/>
    <sheet name="Chart Data (05)" sheetId="37" r:id="rId50"/>
    <sheet name="PBS LQ (05)" sheetId="74" r:id="rId51"/>
    <sheet name="PBS Wages (05)" sheetId="89" r:id="rId52"/>
    <sheet name="Fed LQ (05)" sheetId="88" r:id="rId53"/>
    <sheet name="Fed Wages (05)" sheetId="87" r:id="rId54"/>
    <sheet name="Manf LQ (05)" sheetId="86" r:id="rId55"/>
    <sheet name="Manf Wages (05)" sheetId="85" r:id="rId56"/>
    <sheet name="VA-Wages (05)" sheetId="84" r:id="rId57"/>
    <sheet name="DC-Wages (05)" sheetId="83" r:id="rId58"/>
    <sheet name="GA-Wages (05)" sheetId="82" r:id="rId59"/>
    <sheet name="KY-Wages (05)" sheetId="81" r:id="rId60"/>
    <sheet name="MD-Wages (05)" sheetId="80" r:id="rId61"/>
    <sheet name="NC-Wages (05)" sheetId="79" r:id="rId62"/>
    <sheet name="OH-Wages (05)" sheetId="78" r:id="rId63"/>
    <sheet name="PA-Wages (05)" sheetId="77" r:id="rId64"/>
    <sheet name="SC-Wages (05)" sheetId="76" r:id="rId65"/>
    <sheet name="TN-Wages (05)" sheetId="75" r:id="rId66"/>
    <sheet name="WV-Wages (05)" sheetId="90" r:id="rId67"/>
    <sheet name="Chart Data (10)" sheetId="38" r:id="rId68"/>
    <sheet name="PBS LQ (10)" sheetId="91" r:id="rId69"/>
    <sheet name="PBS Wages (10)" sheetId="112" r:id="rId70"/>
    <sheet name="Fed LQ (10)" sheetId="111" r:id="rId71"/>
    <sheet name="Fed Wages (10)" sheetId="110" r:id="rId72"/>
    <sheet name="Manf LQ (10)" sheetId="109" r:id="rId73"/>
    <sheet name="Manf Wages (10)" sheetId="108" r:id="rId74"/>
    <sheet name="VA-Wages (10)" sheetId="107" r:id="rId75"/>
    <sheet name="DC-Wages (10)" sheetId="106" r:id="rId76"/>
    <sheet name="GA-Wages (10)" sheetId="105" r:id="rId77"/>
    <sheet name="KY-Wages (10)" sheetId="104" r:id="rId78"/>
    <sheet name="MD-Wages (10)" sheetId="103" r:id="rId79"/>
    <sheet name="NC-Wages (10)" sheetId="102" r:id="rId80"/>
    <sheet name="OH-Wages (10)" sheetId="101" r:id="rId81"/>
    <sheet name="PA-Wages (10)" sheetId="100" r:id="rId82"/>
    <sheet name="SC-Wages (10)" sheetId="99" r:id="rId83"/>
    <sheet name="TN-Wages (10)" sheetId="98" r:id="rId84"/>
    <sheet name="WV-Wages (10)" sheetId="97" r:id="rId85"/>
    <sheet name="Chart Data (15)" sheetId="6" r:id="rId86"/>
    <sheet name="PBS LQ (15)" sheetId="22" r:id="rId87"/>
    <sheet name="PBS Wages (15)" sheetId="21" r:id="rId88"/>
    <sheet name="Fed LQ (15)" sheetId="24" r:id="rId89"/>
    <sheet name="Fed Wages (15) " sheetId="23" r:id="rId90"/>
    <sheet name="Manf LQ (15)" sheetId="26" r:id="rId91"/>
    <sheet name="Manf Wages (15)" sheetId="25" r:id="rId92"/>
    <sheet name="VA-Wages (15)" sheetId="17" r:id="rId93"/>
    <sheet name="DC-Wages (15)" sheetId="7" r:id="rId94"/>
    <sheet name="GA-Wages (15)" sheetId="8" r:id="rId95"/>
    <sheet name="KY-Wages (15)" sheetId="9" r:id="rId96"/>
    <sheet name="MD-Wages (15)" sheetId="11" r:id="rId97"/>
    <sheet name="NC-Wages (15)" sheetId="12" r:id="rId98"/>
    <sheet name="OH-Wages (15)" sheetId="13" r:id="rId99"/>
    <sheet name="PA-Wages (15)" sheetId="14" r:id="rId100"/>
    <sheet name="SC-Wages (15)" sheetId="15" r:id="rId101"/>
    <sheet name="TN-Wages (15)" sheetId="16" r:id="rId102"/>
    <sheet name="WV-Wages  (15)" sheetId="20" r:id="rId103"/>
  </sheets>
  <definedNames>
    <definedName name="_xlnm._FilterDatabase" localSheetId="85" hidden="1">'Chart Data (15)'!$F$62:$G$74</definedName>
    <definedName name="_xlnm._FilterDatabase" localSheetId="1" hidden="1">Jobs!$A$2:$BY$14</definedName>
    <definedName name="_xlnm._FilterDatabase" localSheetId="10" hidden="1">'Reg. Tables (05-15)'!$B$247:$H$260</definedName>
    <definedName name="_xlnm._FilterDatabase" localSheetId="9" hidden="1">'Reg. Tables (15)'!$B$234:$F$247</definedName>
    <definedName name="_xlnm._FilterDatabase" localSheetId="0" hidden="1">Wages!$A$2:$BY$14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5" i="115" l="1"/>
  <c r="D55" i="115"/>
  <c r="E55" i="115"/>
  <c r="F55" i="115"/>
  <c r="C56" i="115"/>
  <c r="D56" i="115"/>
  <c r="E56" i="115"/>
  <c r="F56" i="115"/>
  <c r="C57" i="115"/>
  <c r="D57" i="115"/>
  <c r="E57" i="115"/>
  <c r="F57" i="115"/>
  <c r="C58" i="115"/>
  <c r="D58" i="115"/>
  <c r="E58" i="115"/>
  <c r="F58" i="115"/>
  <c r="C59" i="115"/>
  <c r="D59" i="115"/>
  <c r="E59" i="115"/>
  <c r="F59" i="115"/>
  <c r="C60" i="115"/>
  <c r="D60" i="115"/>
  <c r="E60" i="115"/>
  <c r="F60" i="115"/>
  <c r="C61" i="115"/>
  <c r="D61" i="115"/>
  <c r="E61" i="115"/>
  <c r="F61" i="115"/>
  <c r="C62" i="115"/>
  <c r="D62" i="115"/>
  <c r="E62" i="115"/>
  <c r="F62" i="115"/>
  <c r="C63" i="115"/>
  <c r="D63" i="115"/>
  <c r="E63" i="115"/>
  <c r="F63" i="115"/>
  <c r="C64" i="115"/>
  <c r="D64" i="115"/>
  <c r="E64" i="115"/>
  <c r="F64" i="115"/>
  <c r="C65" i="115"/>
  <c r="D65" i="115"/>
  <c r="E65" i="115"/>
  <c r="F65" i="115"/>
  <c r="C66" i="115"/>
  <c r="D66" i="115"/>
  <c r="E66" i="115"/>
  <c r="F66" i="115"/>
  <c r="C67" i="115"/>
  <c r="D67" i="115"/>
  <c r="E67" i="115"/>
  <c r="F67" i="115"/>
  <c r="C73" i="115"/>
  <c r="D73" i="115"/>
  <c r="E73" i="115"/>
  <c r="F73" i="115"/>
  <c r="C74" i="115"/>
  <c r="D74" i="115"/>
  <c r="E74" i="115"/>
  <c r="F74" i="115"/>
  <c r="C75" i="115"/>
  <c r="D75" i="115"/>
  <c r="E75" i="115"/>
  <c r="F75" i="115"/>
  <c r="C76" i="115"/>
  <c r="D76" i="115"/>
  <c r="E76" i="115"/>
  <c r="F76" i="115"/>
  <c r="C77" i="115"/>
  <c r="D77" i="115"/>
  <c r="E77" i="115"/>
  <c r="F77" i="115"/>
  <c r="C78" i="115"/>
  <c r="D78" i="115"/>
  <c r="E78" i="115"/>
  <c r="F78" i="115"/>
  <c r="C79" i="115"/>
  <c r="D79" i="115"/>
  <c r="E79" i="115"/>
  <c r="F79" i="115"/>
  <c r="C80" i="115"/>
  <c r="D80" i="115"/>
  <c r="E80" i="115"/>
  <c r="F80" i="115"/>
  <c r="C81" i="115"/>
  <c r="D81" i="115"/>
  <c r="E81" i="115"/>
  <c r="F81" i="115"/>
  <c r="C82" i="115"/>
  <c r="D82" i="115"/>
  <c r="E82" i="115"/>
  <c r="F82" i="115"/>
  <c r="C83" i="115"/>
  <c r="D83" i="115"/>
  <c r="E83" i="115"/>
  <c r="F83" i="115"/>
  <c r="C84" i="115"/>
  <c r="D84" i="115"/>
  <c r="E84" i="115"/>
  <c r="F84" i="115"/>
  <c r="C85" i="115"/>
  <c r="D85" i="115"/>
  <c r="E85" i="115"/>
  <c r="F85" i="115"/>
  <c r="C91" i="115"/>
  <c r="D91" i="115"/>
  <c r="E91" i="115"/>
  <c r="F91" i="115"/>
  <c r="C92" i="115"/>
  <c r="D92" i="115"/>
  <c r="E92" i="115"/>
  <c r="F92" i="115"/>
  <c r="C93" i="115"/>
  <c r="D93" i="115"/>
  <c r="E93" i="115"/>
  <c r="F93" i="115"/>
  <c r="C94" i="115"/>
  <c r="D94" i="115"/>
  <c r="E94" i="115"/>
  <c r="F94" i="115"/>
  <c r="C95" i="115"/>
  <c r="D95" i="115"/>
  <c r="E95" i="115"/>
  <c r="F95" i="115"/>
  <c r="C96" i="115"/>
  <c r="D96" i="115"/>
  <c r="E96" i="115"/>
  <c r="F96" i="115"/>
  <c r="C97" i="115"/>
  <c r="D97" i="115"/>
  <c r="E97" i="115"/>
  <c r="F97" i="115"/>
  <c r="C98" i="115"/>
  <c r="D98" i="115"/>
  <c r="E98" i="115"/>
  <c r="F98" i="115"/>
  <c r="C99" i="115"/>
  <c r="D99" i="115"/>
  <c r="E99" i="115"/>
  <c r="F99" i="115"/>
  <c r="C100" i="115"/>
  <c r="D100" i="115"/>
  <c r="E100" i="115"/>
  <c r="F100" i="115"/>
  <c r="C101" i="115"/>
  <c r="D101" i="115"/>
  <c r="E101" i="115"/>
  <c r="F101" i="115"/>
  <c r="C102" i="115"/>
  <c r="D102" i="115"/>
  <c r="E102" i="115"/>
  <c r="F102" i="115"/>
  <c r="C103" i="115"/>
  <c r="D103" i="115"/>
  <c r="E103" i="115"/>
  <c r="F103" i="115"/>
  <c r="C109" i="115"/>
  <c r="D109" i="115"/>
  <c r="E109" i="115"/>
  <c r="F109" i="115"/>
  <c r="C110" i="115"/>
  <c r="D110" i="115"/>
  <c r="E110" i="115"/>
  <c r="F110" i="115"/>
  <c r="C111" i="115"/>
  <c r="D111" i="115"/>
  <c r="E111" i="115"/>
  <c r="F111" i="115"/>
  <c r="C112" i="115"/>
  <c r="D112" i="115"/>
  <c r="E112" i="115"/>
  <c r="F112" i="115"/>
  <c r="C113" i="115"/>
  <c r="D113" i="115"/>
  <c r="E113" i="115"/>
  <c r="F113" i="115"/>
  <c r="C114" i="115"/>
  <c r="D114" i="115"/>
  <c r="E114" i="115"/>
  <c r="F114" i="115"/>
  <c r="C115" i="115"/>
  <c r="D115" i="115"/>
  <c r="E115" i="115"/>
  <c r="F115" i="115"/>
  <c r="C116" i="115"/>
  <c r="D116" i="115"/>
  <c r="E116" i="115"/>
  <c r="F116" i="115"/>
  <c r="C117" i="115"/>
  <c r="D117" i="115"/>
  <c r="E117" i="115"/>
  <c r="F117" i="115"/>
  <c r="C118" i="115"/>
  <c r="D118" i="115"/>
  <c r="E118" i="115"/>
  <c r="F118" i="115"/>
  <c r="C119" i="115"/>
  <c r="D119" i="115"/>
  <c r="E119" i="115"/>
  <c r="F119" i="115"/>
  <c r="C120" i="115"/>
  <c r="D120" i="115"/>
  <c r="E120" i="115"/>
  <c r="F120" i="115"/>
  <c r="C121" i="115"/>
  <c r="D121" i="115"/>
  <c r="E121" i="115"/>
  <c r="F121" i="115"/>
  <c r="C127" i="115"/>
  <c r="D127" i="115"/>
  <c r="E127" i="115"/>
  <c r="F127" i="115"/>
  <c r="C128" i="115"/>
  <c r="D128" i="115"/>
  <c r="E128" i="115"/>
  <c r="F128" i="115"/>
  <c r="C129" i="115"/>
  <c r="D129" i="115"/>
  <c r="E129" i="115"/>
  <c r="F129" i="115"/>
  <c r="C130" i="115"/>
  <c r="D130" i="115"/>
  <c r="E130" i="115"/>
  <c r="F130" i="115"/>
  <c r="C131" i="115"/>
  <c r="D131" i="115"/>
  <c r="E131" i="115"/>
  <c r="F131" i="115"/>
  <c r="C132" i="115"/>
  <c r="D132" i="115"/>
  <c r="E132" i="115"/>
  <c r="F132" i="115"/>
  <c r="C133" i="115"/>
  <c r="D133" i="115"/>
  <c r="E133" i="115"/>
  <c r="F133" i="115"/>
  <c r="C134" i="115"/>
  <c r="D134" i="115"/>
  <c r="E134" i="115"/>
  <c r="F134" i="115"/>
  <c r="C135" i="115"/>
  <c r="D135" i="115"/>
  <c r="E135" i="115"/>
  <c r="F135" i="115"/>
  <c r="C136" i="115"/>
  <c r="D136" i="115"/>
  <c r="E136" i="115"/>
  <c r="F136" i="115"/>
  <c r="C137" i="115"/>
  <c r="D137" i="115"/>
  <c r="E137" i="115"/>
  <c r="F137" i="115"/>
  <c r="C138" i="115"/>
  <c r="D138" i="115"/>
  <c r="E138" i="115"/>
  <c r="F138" i="115"/>
  <c r="C139" i="115"/>
  <c r="D139" i="115"/>
  <c r="E139" i="115"/>
  <c r="F139" i="115"/>
  <c r="C145" i="115"/>
  <c r="D145" i="115"/>
  <c r="E145" i="115"/>
  <c r="F145" i="115"/>
  <c r="C146" i="115"/>
  <c r="D146" i="115"/>
  <c r="E146" i="115"/>
  <c r="F146" i="115"/>
  <c r="C147" i="115"/>
  <c r="D147" i="115"/>
  <c r="E147" i="115"/>
  <c r="F147" i="115"/>
  <c r="C148" i="115"/>
  <c r="D148" i="115"/>
  <c r="E148" i="115"/>
  <c r="F148" i="115"/>
  <c r="C149" i="115"/>
  <c r="D149" i="115"/>
  <c r="E149" i="115"/>
  <c r="F149" i="115"/>
  <c r="C150" i="115"/>
  <c r="D150" i="115"/>
  <c r="E150" i="115"/>
  <c r="F150" i="115"/>
  <c r="C151" i="115"/>
  <c r="D151" i="115"/>
  <c r="E151" i="115"/>
  <c r="F151" i="115"/>
  <c r="C152" i="115"/>
  <c r="D152" i="115"/>
  <c r="E152" i="115"/>
  <c r="F152" i="115"/>
  <c r="C153" i="115"/>
  <c r="D153" i="115"/>
  <c r="E153" i="115"/>
  <c r="F153" i="115"/>
  <c r="C154" i="115"/>
  <c r="D154" i="115"/>
  <c r="E154" i="115"/>
  <c r="F154" i="115"/>
  <c r="C155" i="115"/>
  <c r="D155" i="115"/>
  <c r="E155" i="115"/>
  <c r="F155" i="115"/>
  <c r="C156" i="115"/>
  <c r="D156" i="115"/>
  <c r="E156" i="115"/>
  <c r="F156" i="115"/>
  <c r="C157" i="115"/>
  <c r="D157" i="115"/>
  <c r="E157" i="115"/>
  <c r="F157" i="115"/>
  <c r="C163" i="115"/>
  <c r="D163" i="115"/>
  <c r="E163" i="115"/>
  <c r="F163" i="115"/>
  <c r="C164" i="115"/>
  <c r="D164" i="115"/>
  <c r="E164" i="115"/>
  <c r="F164" i="115"/>
  <c r="C165" i="115"/>
  <c r="D165" i="115"/>
  <c r="E165" i="115"/>
  <c r="F165" i="115"/>
  <c r="C166" i="115"/>
  <c r="D166" i="115"/>
  <c r="E166" i="115"/>
  <c r="F166" i="115"/>
  <c r="C167" i="115"/>
  <c r="D167" i="115"/>
  <c r="E167" i="115"/>
  <c r="F167" i="115"/>
  <c r="C168" i="115"/>
  <c r="D168" i="115"/>
  <c r="E168" i="115"/>
  <c r="F168" i="115"/>
  <c r="C169" i="115"/>
  <c r="D169" i="115"/>
  <c r="E169" i="115"/>
  <c r="F169" i="115"/>
  <c r="C170" i="115"/>
  <c r="D170" i="115"/>
  <c r="E170" i="115"/>
  <c r="F170" i="115"/>
  <c r="C171" i="115"/>
  <c r="D171" i="115"/>
  <c r="E171" i="115"/>
  <c r="F171" i="115"/>
  <c r="C172" i="115"/>
  <c r="D172" i="115"/>
  <c r="E172" i="115"/>
  <c r="F172" i="115"/>
  <c r="C173" i="115"/>
  <c r="D173" i="115"/>
  <c r="E173" i="115"/>
  <c r="F173" i="115"/>
  <c r="C174" i="115"/>
  <c r="D174" i="115"/>
  <c r="E174" i="115"/>
  <c r="F174" i="115"/>
  <c r="C175" i="115"/>
  <c r="D175" i="115"/>
  <c r="E175" i="115"/>
  <c r="F175" i="115"/>
  <c r="C181" i="115"/>
  <c r="D181" i="115"/>
  <c r="E181" i="115"/>
  <c r="F181" i="115"/>
  <c r="C182" i="115"/>
  <c r="D182" i="115"/>
  <c r="E182" i="115"/>
  <c r="F182" i="115"/>
  <c r="C183" i="115"/>
  <c r="D183" i="115"/>
  <c r="E183" i="115"/>
  <c r="F183" i="115"/>
  <c r="C184" i="115"/>
  <c r="D184" i="115"/>
  <c r="E184" i="115"/>
  <c r="F184" i="115"/>
  <c r="C185" i="115"/>
  <c r="D185" i="115"/>
  <c r="E185" i="115"/>
  <c r="F185" i="115"/>
  <c r="C186" i="115"/>
  <c r="D186" i="115"/>
  <c r="E186" i="115"/>
  <c r="F186" i="115"/>
  <c r="C187" i="115"/>
  <c r="D187" i="115"/>
  <c r="E187" i="115"/>
  <c r="F187" i="115"/>
  <c r="C188" i="115"/>
  <c r="D188" i="115"/>
  <c r="E188" i="115"/>
  <c r="F188" i="115"/>
  <c r="C189" i="115"/>
  <c r="D189" i="115"/>
  <c r="E189" i="115"/>
  <c r="F189" i="115"/>
  <c r="C190" i="115"/>
  <c r="D190" i="115"/>
  <c r="E190" i="115"/>
  <c r="F190" i="115"/>
  <c r="C191" i="115"/>
  <c r="D191" i="115"/>
  <c r="E191" i="115"/>
  <c r="F191" i="115"/>
  <c r="C192" i="115"/>
  <c r="D192" i="115"/>
  <c r="E192" i="115"/>
  <c r="F192" i="115"/>
  <c r="C193" i="115"/>
  <c r="D193" i="115"/>
  <c r="E193" i="115"/>
  <c r="F193" i="115"/>
  <c r="C199" i="115"/>
  <c r="D199" i="115"/>
  <c r="E199" i="115"/>
  <c r="F199" i="115"/>
  <c r="C200" i="115"/>
  <c r="D200" i="115"/>
  <c r="E200" i="115"/>
  <c r="F200" i="115"/>
  <c r="C201" i="115"/>
  <c r="D201" i="115"/>
  <c r="E201" i="115"/>
  <c r="F201" i="115"/>
  <c r="C202" i="115"/>
  <c r="D202" i="115"/>
  <c r="E202" i="115"/>
  <c r="F202" i="115"/>
  <c r="C203" i="115"/>
  <c r="D203" i="115"/>
  <c r="E203" i="115"/>
  <c r="F203" i="115"/>
  <c r="C204" i="115"/>
  <c r="D204" i="115"/>
  <c r="E204" i="115"/>
  <c r="F204" i="115"/>
  <c r="C205" i="115"/>
  <c r="D205" i="115"/>
  <c r="E205" i="115"/>
  <c r="F205" i="115"/>
  <c r="C206" i="115"/>
  <c r="D206" i="115"/>
  <c r="E206" i="115"/>
  <c r="F206" i="115"/>
  <c r="C207" i="115"/>
  <c r="D207" i="115"/>
  <c r="E207" i="115"/>
  <c r="F207" i="115"/>
  <c r="C208" i="115"/>
  <c r="D208" i="115"/>
  <c r="E208" i="115"/>
  <c r="F208" i="115"/>
  <c r="C209" i="115"/>
  <c r="D209" i="115"/>
  <c r="E209" i="115"/>
  <c r="F209" i="115"/>
  <c r="C210" i="115"/>
  <c r="D210" i="115"/>
  <c r="E210" i="115"/>
  <c r="F210" i="115"/>
  <c r="C211" i="115"/>
  <c r="D211" i="115"/>
  <c r="E211" i="115"/>
  <c r="F211" i="115"/>
  <c r="C217" i="115"/>
  <c r="D217" i="115"/>
  <c r="E217" i="115"/>
  <c r="F217" i="115"/>
  <c r="C218" i="115"/>
  <c r="D218" i="115"/>
  <c r="E218" i="115"/>
  <c r="F218" i="115"/>
  <c r="C219" i="115"/>
  <c r="D219" i="115"/>
  <c r="E219" i="115"/>
  <c r="F219" i="115"/>
  <c r="C220" i="115"/>
  <c r="D220" i="115"/>
  <c r="E220" i="115"/>
  <c r="F220" i="115"/>
  <c r="C221" i="115"/>
  <c r="D221" i="115"/>
  <c r="E221" i="115"/>
  <c r="F221" i="115"/>
  <c r="C222" i="115"/>
  <c r="D222" i="115"/>
  <c r="E222" i="115"/>
  <c r="F222" i="115"/>
  <c r="C223" i="115"/>
  <c r="D223" i="115"/>
  <c r="E223" i="115"/>
  <c r="F223" i="115"/>
  <c r="C224" i="115"/>
  <c r="D224" i="115"/>
  <c r="E224" i="115"/>
  <c r="F224" i="115"/>
  <c r="C225" i="115"/>
  <c r="D225" i="115"/>
  <c r="E225" i="115"/>
  <c r="F225" i="115"/>
  <c r="C226" i="115"/>
  <c r="D226" i="115"/>
  <c r="E226" i="115"/>
  <c r="F226" i="115"/>
  <c r="C227" i="115"/>
  <c r="D227" i="115"/>
  <c r="E227" i="115"/>
  <c r="F227" i="115"/>
  <c r="C228" i="115"/>
  <c r="D228" i="115"/>
  <c r="E228" i="115"/>
  <c r="F228" i="115"/>
  <c r="C229" i="115"/>
  <c r="D229" i="115"/>
  <c r="E229" i="115"/>
  <c r="F229" i="115"/>
  <c r="C235" i="115"/>
  <c r="D235" i="115"/>
  <c r="E235" i="115"/>
  <c r="F235" i="115"/>
  <c r="C236" i="115"/>
  <c r="D236" i="115"/>
  <c r="E236" i="115"/>
  <c r="F236" i="115"/>
  <c r="C237" i="115"/>
  <c r="D237" i="115"/>
  <c r="E237" i="115"/>
  <c r="F237" i="115"/>
  <c r="C238" i="115"/>
  <c r="D238" i="115"/>
  <c r="E238" i="115"/>
  <c r="F238" i="115"/>
  <c r="C239" i="115"/>
  <c r="D239" i="115"/>
  <c r="E239" i="115"/>
  <c r="F239" i="115"/>
  <c r="C240" i="115"/>
  <c r="D240" i="115"/>
  <c r="E240" i="115"/>
  <c r="F240" i="115"/>
  <c r="C241" i="115"/>
  <c r="D241" i="115"/>
  <c r="E241" i="115"/>
  <c r="F241" i="115"/>
  <c r="C242" i="115"/>
  <c r="D242" i="115"/>
  <c r="E242" i="115"/>
  <c r="F242" i="115"/>
  <c r="C243" i="115"/>
  <c r="D243" i="115"/>
  <c r="E243" i="115"/>
  <c r="F243" i="115"/>
  <c r="C244" i="115"/>
  <c r="D244" i="115"/>
  <c r="E244" i="115"/>
  <c r="F244" i="115"/>
  <c r="C245" i="115"/>
  <c r="D245" i="115"/>
  <c r="E245" i="115"/>
  <c r="F245" i="115"/>
  <c r="C246" i="115"/>
  <c r="D246" i="115"/>
  <c r="E246" i="115"/>
  <c r="F246" i="115"/>
  <c r="C247" i="115"/>
  <c r="D247" i="115"/>
  <c r="E247" i="115"/>
  <c r="F247" i="115"/>
  <c r="C55" i="114"/>
  <c r="D55" i="114"/>
  <c r="E55" i="114"/>
  <c r="F55" i="114"/>
  <c r="C56" i="114"/>
  <c r="D56" i="114"/>
  <c r="E56" i="114"/>
  <c r="F56" i="114"/>
  <c r="C57" i="114"/>
  <c r="D57" i="114"/>
  <c r="E57" i="114"/>
  <c r="F57" i="114"/>
  <c r="C58" i="114"/>
  <c r="D58" i="114"/>
  <c r="E58" i="114"/>
  <c r="F58" i="114"/>
  <c r="C59" i="114"/>
  <c r="D59" i="114"/>
  <c r="E59" i="114"/>
  <c r="F59" i="114"/>
  <c r="C60" i="114"/>
  <c r="D60" i="114"/>
  <c r="E60" i="114"/>
  <c r="F60" i="114"/>
  <c r="C61" i="114"/>
  <c r="D61" i="114"/>
  <c r="E61" i="114"/>
  <c r="F61" i="114"/>
  <c r="C62" i="114"/>
  <c r="D62" i="114"/>
  <c r="E62" i="114"/>
  <c r="F62" i="114"/>
  <c r="C63" i="114"/>
  <c r="D63" i="114"/>
  <c r="E63" i="114"/>
  <c r="F63" i="114"/>
  <c r="C64" i="114"/>
  <c r="D64" i="114"/>
  <c r="E64" i="114"/>
  <c r="F64" i="114"/>
  <c r="C65" i="114"/>
  <c r="D65" i="114"/>
  <c r="E65" i="114"/>
  <c r="F65" i="114"/>
  <c r="C66" i="114"/>
  <c r="D66" i="114"/>
  <c r="E66" i="114"/>
  <c r="F66" i="114"/>
  <c r="C67" i="114"/>
  <c r="D67" i="114"/>
  <c r="E67" i="114"/>
  <c r="F67" i="114"/>
  <c r="C73" i="114"/>
  <c r="D73" i="114"/>
  <c r="E73" i="114"/>
  <c r="F73" i="114"/>
  <c r="C74" i="114"/>
  <c r="D74" i="114"/>
  <c r="E74" i="114"/>
  <c r="F74" i="114"/>
  <c r="C75" i="114"/>
  <c r="D75" i="114"/>
  <c r="E75" i="114"/>
  <c r="F75" i="114"/>
  <c r="C76" i="114"/>
  <c r="D76" i="114"/>
  <c r="E76" i="114"/>
  <c r="F76" i="114"/>
  <c r="C77" i="114"/>
  <c r="D77" i="114"/>
  <c r="E77" i="114"/>
  <c r="F77" i="114"/>
  <c r="C78" i="114"/>
  <c r="D78" i="114"/>
  <c r="E78" i="114"/>
  <c r="F78" i="114"/>
  <c r="C79" i="114"/>
  <c r="D79" i="114"/>
  <c r="E79" i="114"/>
  <c r="F79" i="114"/>
  <c r="C80" i="114"/>
  <c r="D80" i="114"/>
  <c r="E80" i="114"/>
  <c r="F80" i="114"/>
  <c r="C81" i="114"/>
  <c r="D81" i="114"/>
  <c r="E81" i="114"/>
  <c r="F81" i="114"/>
  <c r="C82" i="114"/>
  <c r="D82" i="114"/>
  <c r="E82" i="114"/>
  <c r="F82" i="114"/>
  <c r="C83" i="114"/>
  <c r="D83" i="114"/>
  <c r="E83" i="114"/>
  <c r="F83" i="114"/>
  <c r="C84" i="114"/>
  <c r="D84" i="114"/>
  <c r="E84" i="114"/>
  <c r="F84" i="114"/>
  <c r="C85" i="114"/>
  <c r="D85" i="114"/>
  <c r="E85" i="114"/>
  <c r="F85" i="114"/>
  <c r="C91" i="114"/>
  <c r="D91" i="114"/>
  <c r="E91" i="114"/>
  <c r="F91" i="114"/>
  <c r="C92" i="114"/>
  <c r="D92" i="114"/>
  <c r="E92" i="114"/>
  <c r="F92" i="114"/>
  <c r="C93" i="114"/>
  <c r="D93" i="114"/>
  <c r="E93" i="114"/>
  <c r="F93" i="114"/>
  <c r="C94" i="114"/>
  <c r="D94" i="114"/>
  <c r="E94" i="114"/>
  <c r="F94" i="114"/>
  <c r="C95" i="114"/>
  <c r="D95" i="114"/>
  <c r="E95" i="114"/>
  <c r="F95" i="114"/>
  <c r="C96" i="114"/>
  <c r="D96" i="114"/>
  <c r="E96" i="114"/>
  <c r="F96" i="114"/>
  <c r="C97" i="114"/>
  <c r="D97" i="114"/>
  <c r="E97" i="114"/>
  <c r="F97" i="114"/>
  <c r="C98" i="114"/>
  <c r="D98" i="114"/>
  <c r="E98" i="114"/>
  <c r="F98" i="114"/>
  <c r="C99" i="114"/>
  <c r="D99" i="114"/>
  <c r="E99" i="114"/>
  <c r="F99" i="114"/>
  <c r="C100" i="114"/>
  <c r="D100" i="114"/>
  <c r="E100" i="114"/>
  <c r="F100" i="114"/>
  <c r="C101" i="114"/>
  <c r="D101" i="114"/>
  <c r="E101" i="114"/>
  <c r="F101" i="114"/>
  <c r="C102" i="114"/>
  <c r="D102" i="114"/>
  <c r="E102" i="114"/>
  <c r="F102" i="114"/>
  <c r="C103" i="114"/>
  <c r="D103" i="114"/>
  <c r="E103" i="114"/>
  <c r="F103" i="114"/>
  <c r="C109" i="114"/>
  <c r="D109" i="114"/>
  <c r="E109" i="114"/>
  <c r="F109" i="114"/>
  <c r="C110" i="114"/>
  <c r="D110" i="114"/>
  <c r="E110" i="114"/>
  <c r="F110" i="114"/>
  <c r="C111" i="114"/>
  <c r="D111" i="114"/>
  <c r="E111" i="114"/>
  <c r="F111" i="114"/>
  <c r="C112" i="114"/>
  <c r="D112" i="114"/>
  <c r="E112" i="114"/>
  <c r="F112" i="114"/>
  <c r="C113" i="114"/>
  <c r="D113" i="114"/>
  <c r="E113" i="114"/>
  <c r="F113" i="114"/>
  <c r="C114" i="114"/>
  <c r="D114" i="114"/>
  <c r="E114" i="114"/>
  <c r="F114" i="114"/>
  <c r="C115" i="114"/>
  <c r="D115" i="114"/>
  <c r="E115" i="114"/>
  <c r="F115" i="114"/>
  <c r="C116" i="114"/>
  <c r="D116" i="114"/>
  <c r="E116" i="114"/>
  <c r="F116" i="114"/>
  <c r="C117" i="114"/>
  <c r="D117" i="114"/>
  <c r="E117" i="114"/>
  <c r="F117" i="114"/>
  <c r="C118" i="114"/>
  <c r="D118" i="114"/>
  <c r="E118" i="114"/>
  <c r="F118" i="114"/>
  <c r="C119" i="114"/>
  <c r="D119" i="114"/>
  <c r="E119" i="114"/>
  <c r="F119" i="114"/>
  <c r="C120" i="114"/>
  <c r="D120" i="114"/>
  <c r="E120" i="114"/>
  <c r="F120" i="114"/>
  <c r="C121" i="114"/>
  <c r="D121" i="114"/>
  <c r="E121" i="114"/>
  <c r="F121" i="114"/>
  <c r="C127" i="114"/>
  <c r="D127" i="114"/>
  <c r="E127" i="114"/>
  <c r="F127" i="114"/>
  <c r="C128" i="114"/>
  <c r="D128" i="114"/>
  <c r="E128" i="114"/>
  <c r="F128" i="114"/>
  <c r="C129" i="114"/>
  <c r="D129" i="114"/>
  <c r="E129" i="114"/>
  <c r="F129" i="114"/>
  <c r="C130" i="114"/>
  <c r="D130" i="114"/>
  <c r="E130" i="114"/>
  <c r="F130" i="114"/>
  <c r="C131" i="114"/>
  <c r="D131" i="114"/>
  <c r="E131" i="114"/>
  <c r="F131" i="114"/>
  <c r="C132" i="114"/>
  <c r="D132" i="114"/>
  <c r="E132" i="114"/>
  <c r="F132" i="114"/>
  <c r="C133" i="114"/>
  <c r="D133" i="114"/>
  <c r="E133" i="114"/>
  <c r="F133" i="114"/>
  <c r="C134" i="114"/>
  <c r="D134" i="114"/>
  <c r="E134" i="114"/>
  <c r="F134" i="114"/>
  <c r="C135" i="114"/>
  <c r="D135" i="114"/>
  <c r="E135" i="114"/>
  <c r="F135" i="114"/>
  <c r="C136" i="114"/>
  <c r="D136" i="114"/>
  <c r="E136" i="114"/>
  <c r="F136" i="114"/>
  <c r="C137" i="114"/>
  <c r="D137" i="114"/>
  <c r="E137" i="114"/>
  <c r="F137" i="114"/>
  <c r="C138" i="114"/>
  <c r="D138" i="114"/>
  <c r="E138" i="114"/>
  <c r="F138" i="114"/>
  <c r="C139" i="114"/>
  <c r="D139" i="114"/>
  <c r="E139" i="114"/>
  <c r="F139" i="114"/>
  <c r="C145" i="114"/>
  <c r="D145" i="114"/>
  <c r="E145" i="114"/>
  <c r="F145" i="114"/>
  <c r="C146" i="114"/>
  <c r="D146" i="114"/>
  <c r="E146" i="114"/>
  <c r="F146" i="114"/>
  <c r="C147" i="114"/>
  <c r="D147" i="114"/>
  <c r="E147" i="114"/>
  <c r="F147" i="114"/>
  <c r="C148" i="114"/>
  <c r="D148" i="114"/>
  <c r="E148" i="114"/>
  <c r="F148" i="114"/>
  <c r="C149" i="114"/>
  <c r="D149" i="114"/>
  <c r="E149" i="114"/>
  <c r="F149" i="114"/>
  <c r="C150" i="114"/>
  <c r="D150" i="114"/>
  <c r="E150" i="114"/>
  <c r="F150" i="114"/>
  <c r="C151" i="114"/>
  <c r="D151" i="114"/>
  <c r="E151" i="114"/>
  <c r="F151" i="114"/>
  <c r="C152" i="114"/>
  <c r="D152" i="114"/>
  <c r="E152" i="114"/>
  <c r="F152" i="114"/>
  <c r="C153" i="114"/>
  <c r="D153" i="114"/>
  <c r="E153" i="114"/>
  <c r="F153" i="114"/>
  <c r="C154" i="114"/>
  <c r="D154" i="114"/>
  <c r="E154" i="114"/>
  <c r="F154" i="114"/>
  <c r="C155" i="114"/>
  <c r="D155" i="114"/>
  <c r="E155" i="114"/>
  <c r="F155" i="114"/>
  <c r="C156" i="114"/>
  <c r="D156" i="114"/>
  <c r="E156" i="114"/>
  <c r="F156" i="114"/>
  <c r="C157" i="114"/>
  <c r="D157" i="114"/>
  <c r="E157" i="114"/>
  <c r="F157" i="114"/>
  <c r="C163" i="114"/>
  <c r="D163" i="114"/>
  <c r="E163" i="114"/>
  <c r="F163" i="114"/>
  <c r="C164" i="114"/>
  <c r="D164" i="114"/>
  <c r="E164" i="114"/>
  <c r="F164" i="114"/>
  <c r="C165" i="114"/>
  <c r="D165" i="114"/>
  <c r="E165" i="114"/>
  <c r="F165" i="114"/>
  <c r="C166" i="114"/>
  <c r="D166" i="114"/>
  <c r="E166" i="114"/>
  <c r="F166" i="114"/>
  <c r="C167" i="114"/>
  <c r="D167" i="114"/>
  <c r="E167" i="114"/>
  <c r="F167" i="114"/>
  <c r="C168" i="114"/>
  <c r="D168" i="114"/>
  <c r="E168" i="114"/>
  <c r="F168" i="114"/>
  <c r="C169" i="114"/>
  <c r="D169" i="114"/>
  <c r="E169" i="114"/>
  <c r="F169" i="114"/>
  <c r="C170" i="114"/>
  <c r="D170" i="114"/>
  <c r="E170" i="114"/>
  <c r="F170" i="114"/>
  <c r="C171" i="114"/>
  <c r="D171" i="114"/>
  <c r="E171" i="114"/>
  <c r="F171" i="114"/>
  <c r="C172" i="114"/>
  <c r="D172" i="114"/>
  <c r="E172" i="114"/>
  <c r="F172" i="114"/>
  <c r="C173" i="114"/>
  <c r="D173" i="114"/>
  <c r="E173" i="114"/>
  <c r="F173" i="114"/>
  <c r="C174" i="114"/>
  <c r="D174" i="114"/>
  <c r="E174" i="114"/>
  <c r="F174" i="114"/>
  <c r="C175" i="114"/>
  <c r="D175" i="114"/>
  <c r="E175" i="114"/>
  <c r="F175" i="114"/>
  <c r="C181" i="114"/>
  <c r="D181" i="114"/>
  <c r="E181" i="114"/>
  <c r="F181" i="114"/>
  <c r="C182" i="114"/>
  <c r="D182" i="114"/>
  <c r="E182" i="114"/>
  <c r="F182" i="114"/>
  <c r="C183" i="114"/>
  <c r="D183" i="114"/>
  <c r="E183" i="114"/>
  <c r="F183" i="114"/>
  <c r="C184" i="114"/>
  <c r="D184" i="114"/>
  <c r="E184" i="114"/>
  <c r="F184" i="114"/>
  <c r="C185" i="114"/>
  <c r="D185" i="114"/>
  <c r="E185" i="114"/>
  <c r="F185" i="114"/>
  <c r="C186" i="114"/>
  <c r="D186" i="114"/>
  <c r="E186" i="114"/>
  <c r="F186" i="114"/>
  <c r="C187" i="114"/>
  <c r="D187" i="114"/>
  <c r="E187" i="114"/>
  <c r="F187" i="114"/>
  <c r="C188" i="114"/>
  <c r="D188" i="114"/>
  <c r="E188" i="114"/>
  <c r="F188" i="114"/>
  <c r="C189" i="114"/>
  <c r="D189" i="114"/>
  <c r="E189" i="114"/>
  <c r="F189" i="114"/>
  <c r="C190" i="114"/>
  <c r="D190" i="114"/>
  <c r="E190" i="114"/>
  <c r="F190" i="114"/>
  <c r="C191" i="114"/>
  <c r="D191" i="114"/>
  <c r="E191" i="114"/>
  <c r="F191" i="114"/>
  <c r="C192" i="114"/>
  <c r="D192" i="114"/>
  <c r="E192" i="114"/>
  <c r="F192" i="114"/>
  <c r="C193" i="114"/>
  <c r="D193" i="114"/>
  <c r="E193" i="114"/>
  <c r="F193" i="114"/>
  <c r="C199" i="114"/>
  <c r="D199" i="114"/>
  <c r="E199" i="114"/>
  <c r="F199" i="114"/>
  <c r="C200" i="114"/>
  <c r="D200" i="114"/>
  <c r="E200" i="114"/>
  <c r="F200" i="114"/>
  <c r="C201" i="114"/>
  <c r="D201" i="114"/>
  <c r="E201" i="114"/>
  <c r="F201" i="114"/>
  <c r="C202" i="114"/>
  <c r="D202" i="114"/>
  <c r="E202" i="114"/>
  <c r="F202" i="114"/>
  <c r="C203" i="114"/>
  <c r="D203" i="114"/>
  <c r="E203" i="114"/>
  <c r="F203" i="114"/>
  <c r="C204" i="114"/>
  <c r="D204" i="114"/>
  <c r="E204" i="114"/>
  <c r="F204" i="114"/>
  <c r="C205" i="114"/>
  <c r="D205" i="114"/>
  <c r="E205" i="114"/>
  <c r="F205" i="114"/>
  <c r="C206" i="114"/>
  <c r="D206" i="114"/>
  <c r="E206" i="114"/>
  <c r="F206" i="114"/>
  <c r="C207" i="114"/>
  <c r="D207" i="114"/>
  <c r="E207" i="114"/>
  <c r="F207" i="114"/>
  <c r="C208" i="114"/>
  <c r="D208" i="114"/>
  <c r="E208" i="114"/>
  <c r="F208" i="114"/>
  <c r="C209" i="114"/>
  <c r="D209" i="114"/>
  <c r="E209" i="114"/>
  <c r="F209" i="114"/>
  <c r="C210" i="114"/>
  <c r="D210" i="114"/>
  <c r="E210" i="114"/>
  <c r="F210" i="114"/>
  <c r="C211" i="114"/>
  <c r="D211" i="114"/>
  <c r="E211" i="114"/>
  <c r="F211" i="114"/>
  <c r="C217" i="114"/>
  <c r="D217" i="114"/>
  <c r="E217" i="114"/>
  <c r="F217" i="114"/>
  <c r="C218" i="114"/>
  <c r="D218" i="114"/>
  <c r="E218" i="114"/>
  <c r="F218" i="114"/>
  <c r="C219" i="114"/>
  <c r="D219" i="114"/>
  <c r="E219" i="114"/>
  <c r="F219" i="114"/>
  <c r="C220" i="114"/>
  <c r="D220" i="114"/>
  <c r="E220" i="114"/>
  <c r="F220" i="114"/>
  <c r="C221" i="114"/>
  <c r="D221" i="114"/>
  <c r="E221" i="114"/>
  <c r="F221" i="114"/>
  <c r="C222" i="114"/>
  <c r="D222" i="114"/>
  <c r="E222" i="114"/>
  <c r="F222" i="114"/>
  <c r="C223" i="114"/>
  <c r="D223" i="114"/>
  <c r="E223" i="114"/>
  <c r="F223" i="114"/>
  <c r="C224" i="114"/>
  <c r="D224" i="114"/>
  <c r="E224" i="114"/>
  <c r="F224" i="114"/>
  <c r="C225" i="114"/>
  <c r="D225" i="114"/>
  <c r="E225" i="114"/>
  <c r="F225" i="114"/>
  <c r="C226" i="114"/>
  <c r="D226" i="114"/>
  <c r="E226" i="114"/>
  <c r="F226" i="114"/>
  <c r="C227" i="114"/>
  <c r="D227" i="114"/>
  <c r="E227" i="114"/>
  <c r="F227" i="114"/>
  <c r="C228" i="114"/>
  <c r="D228" i="114"/>
  <c r="E228" i="114"/>
  <c r="F228" i="114"/>
  <c r="C229" i="114"/>
  <c r="D229" i="114"/>
  <c r="E229" i="114"/>
  <c r="F229" i="114"/>
  <c r="C235" i="114"/>
  <c r="D235" i="114"/>
  <c r="E235" i="114"/>
  <c r="F235" i="114"/>
  <c r="C236" i="114"/>
  <c r="D236" i="114"/>
  <c r="E236" i="114"/>
  <c r="F236" i="114"/>
  <c r="C237" i="114"/>
  <c r="D237" i="114"/>
  <c r="E237" i="114"/>
  <c r="F237" i="114"/>
  <c r="C238" i="114"/>
  <c r="D238" i="114"/>
  <c r="E238" i="114"/>
  <c r="F238" i="114"/>
  <c r="C239" i="114"/>
  <c r="D239" i="114"/>
  <c r="E239" i="114"/>
  <c r="F239" i="114"/>
  <c r="C240" i="114"/>
  <c r="D240" i="114"/>
  <c r="E240" i="114"/>
  <c r="F240" i="114"/>
  <c r="C241" i="114"/>
  <c r="D241" i="114"/>
  <c r="E241" i="114"/>
  <c r="F241" i="114"/>
  <c r="C242" i="114"/>
  <c r="D242" i="114"/>
  <c r="E242" i="114"/>
  <c r="F242" i="114"/>
  <c r="C243" i="114"/>
  <c r="D243" i="114"/>
  <c r="E243" i="114"/>
  <c r="F243" i="114"/>
  <c r="C244" i="114"/>
  <c r="D244" i="114"/>
  <c r="E244" i="114"/>
  <c r="F244" i="114"/>
  <c r="C245" i="114"/>
  <c r="D245" i="114"/>
  <c r="E245" i="114"/>
  <c r="F245" i="114"/>
  <c r="C246" i="114"/>
  <c r="D246" i="114"/>
  <c r="E246" i="114"/>
  <c r="F246" i="114"/>
  <c r="C247" i="114"/>
  <c r="D247" i="114"/>
  <c r="E247" i="114"/>
  <c r="F247" i="114"/>
  <c r="H274" i="113" l="1"/>
  <c r="G274" i="113"/>
  <c r="F274" i="113"/>
  <c r="D274" i="113"/>
  <c r="H273" i="113"/>
  <c r="G273" i="113"/>
  <c r="F273" i="113"/>
  <c r="D273" i="113"/>
  <c r="H272" i="113"/>
  <c r="G272" i="113"/>
  <c r="F272" i="113"/>
  <c r="D272" i="113"/>
  <c r="H271" i="113"/>
  <c r="G271" i="113"/>
  <c r="F271" i="113"/>
  <c r="D271" i="113"/>
  <c r="H270" i="113"/>
  <c r="G270" i="113"/>
  <c r="F270" i="113"/>
  <c r="D270" i="113"/>
  <c r="H269" i="113"/>
  <c r="G269" i="113"/>
  <c r="F269" i="113"/>
  <c r="D269" i="113"/>
  <c r="H268" i="113"/>
  <c r="G268" i="113"/>
  <c r="F268" i="113"/>
  <c r="D268" i="113"/>
  <c r="H267" i="113"/>
  <c r="G267" i="113"/>
  <c r="F267" i="113"/>
  <c r="D267" i="113"/>
  <c r="H266" i="113"/>
  <c r="G266" i="113"/>
  <c r="F266" i="113"/>
  <c r="D266" i="113"/>
  <c r="H265" i="113"/>
  <c r="G265" i="113"/>
  <c r="F265" i="113"/>
  <c r="D265" i="113"/>
  <c r="H264" i="113"/>
  <c r="G264" i="113"/>
  <c r="F264" i="113"/>
  <c r="D264" i="113"/>
  <c r="H263" i="113"/>
  <c r="G263" i="113"/>
  <c r="F263" i="113"/>
  <c r="D263" i="113"/>
  <c r="H262" i="113"/>
  <c r="G262" i="113"/>
  <c r="F262" i="113"/>
  <c r="D262" i="113"/>
  <c r="H254" i="113"/>
  <c r="G254" i="113"/>
  <c r="F254" i="113"/>
  <c r="D254" i="113"/>
  <c r="H253" i="113"/>
  <c r="G253" i="113"/>
  <c r="F253" i="113"/>
  <c r="D253" i="113"/>
  <c r="H252" i="113"/>
  <c r="G252" i="113"/>
  <c r="F252" i="113"/>
  <c r="D252" i="113"/>
  <c r="H251" i="113"/>
  <c r="G251" i="113"/>
  <c r="F251" i="113"/>
  <c r="D251" i="113"/>
  <c r="H250" i="113"/>
  <c r="G250" i="113"/>
  <c r="F250" i="113"/>
  <c r="D250" i="113"/>
  <c r="H249" i="113"/>
  <c r="G249" i="113"/>
  <c r="F249" i="113"/>
  <c r="D249" i="113"/>
  <c r="H248" i="113"/>
  <c r="G248" i="113"/>
  <c r="F248" i="113"/>
  <c r="D248" i="113"/>
  <c r="H247" i="113"/>
  <c r="G247" i="113"/>
  <c r="F247" i="113"/>
  <c r="D247" i="113"/>
  <c r="H246" i="113"/>
  <c r="G246" i="113"/>
  <c r="F246" i="113"/>
  <c r="D246" i="113"/>
  <c r="H245" i="113"/>
  <c r="G245" i="113"/>
  <c r="F245" i="113"/>
  <c r="D245" i="113"/>
  <c r="H244" i="113"/>
  <c r="G244" i="113"/>
  <c r="F244" i="113"/>
  <c r="D244" i="113"/>
  <c r="H243" i="113"/>
  <c r="G243" i="113"/>
  <c r="F243" i="113"/>
  <c r="D243" i="113"/>
  <c r="H242" i="113"/>
  <c r="G242" i="113"/>
  <c r="F242" i="113"/>
  <c r="D242" i="113"/>
  <c r="H234" i="113"/>
  <c r="G234" i="113"/>
  <c r="F234" i="113"/>
  <c r="D234" i="113"/>
  <c r="H233" i="113"/>
  <c r="G233" i="113"/>
  <c r="F233" i="113"/>
  <c r="D233" i="113"/>
  <c r="H232" i="113"/>
  <c r="G232" i="113"/>
  <c r="F232" i="113"/>
  <c r="D232" i="113"/>
  <c r="H231" i="113"/>
  <c r="G231" i="113"/>
  <c r="F231" i="113"/>
  <c r="D231" i="113"/>
  <c r="H230" i="113"/>
  <c r="G230" i="113"/>
  <c r="F230" i="113"/>
  <c r="D230" i="113"/>
  <c r="H229" i="113"/>
  <c r="G229" i="113"/>
  <c r="F229" i="113"/>
  <c r="D229" i="113"/>
  <c r="H228" i="113"/>
  <c r="G228" i="113"/>
  <c r="F228" i="113"/>
  <c r="D228" i="113"/>
  <c r="H227" i="113"/>
  <c r="G227" i="113"/>
  <c r="F227" i="113"/>
  <c r="D227" i="113"/>
  <c r="H226" i="113"/>
  <c r="G226" i="113"/>
  <c r="F226" i="113"/>
  <c r="D226" i="113"/>
  <c r="H225" i="113"/>
  <c r="G225" i="113"/>
  <c r="F225" i="113"/>
  <c r="D225" i="113"/>
  <c r="H224" i="113"/>
  <c r="G224" i="113"/>
  <c r="F224" i="113"/>
  <c r="D224" i="113"/>
  <c r="H223" i="113"/>
  <c r="G223" i="113"/>
  <c r="F223" i="113"/>
  <c r="D223" i="113"/>
  <c r="H222" i="113"/>
  <c r="G222" i="113"/>
  <c r="F222" i="113"/>
  <c r="D222" i="113"/>
  <c r="H214" i="113"/>
  <c r="G214" i="113"/>
  <c r="F214" i="113"/>
  <c r="D214" i="113"/>
  <c r="H213" i="113"/>
  <c r="G213" i="113"/>
  <c r="F213" i="113"/>
  <c r="D213" i="113"/>
  <c r="H212" i="113"/>
  <c r="G212" i="113"/>
  <c r="F212" i="113"/>
  <c r="D212" i="113"/>
  <c r="H211" i="113"/>
  <c r="G211" i="113"/>
  <c r="F211" i="113"/>
  <c r="D211" i="113"/>
  <c r="H210" i="113"/>
  <c r="G210" i="113"/>
  <c r="F210" i="113"/>
  <c r="D210" i="113"/>
  <c r="H209" i="113"/>
  <c r="G209" i="113"/>
  <c r="F209" i="113"/>
  <c r="D209" i="113"/>
  <c r="H208" i="113"/>
  <c r="G208" i="113"/>
  <c r="F208" i="113"/>
  <c r="D208" i="113"/>
  <c r="H207" i="113"/>
  <c r="G207" i="113"/>
  <c r="F207" i="113"/>
  <c r="D207" i="113"/>
  <c r="H206" i="113"/>
  <c r="G206" i="113"/>
  <c r="F206" i="113"/>
  <c r="D206" i="113"/>
  <c r="H205" i="113"/>
  <c r="G205" i="113"/>
  <c r="F205" i="113"/>
  <c r="D205" i="113"/>
  <c r="H204" i="113"/>
  <c r="G204" i="113"/>
  <c r="F204" i="113"/>
  <c r="D204" i="113"/>
  <c r="H203" i="113"/>
  <c r="G203" i="113"/>
  <c r="F203" i="113"/>
  <c r="D203" i="113"/>
  <c r="H202" i="113"/>
  <c r="G202" i="113"/>
  <c r="F202" i="113"/>
  <c r="D202" i="113"/>
  <c r="H194" i="113"/>
  <c r="G194" i="113"/>
  <c r="F194" i="113"/>
  <c r="D194" i="113"/>
  <c r="H193" i="113"/>
  <c r="G193" i="113"/>
  <c r="F193" i="113"/>
  <c r="D193" i="113"/>
  <c r="H192" i="113"/>
  <c r="G192" i="113"/>
  <c r="F192" i="113"/>
  <c r="D192" i="113"/>
  <c r="H191" i="113"/>
  <c r="G191" i="113"/>
  <c r="F191" i="113"/>
  <c r="D191" i="113"/>
  <c r="H190" i="113"/>
  <c r="G190" i="113"/>
  <c r="F190" i="113"/>
  <c r="D190" i="113"/>
  <c r="H189" i="113"/>
  <c r="G189" i="113"/>
  <c r="F189" i="113"/>
  <c r="D189" i="113"/>
  <c r="H188" i="113"/>
  <c r="G188" i="113"/>
  <c r="F188" i="113"/>
  <c r="D188" i="113"/>
  <c r="H187" i="113"/>
  <c r="G187" i="113"/>
  <c r="F187" i="113"/>
  <c r="D187" i="113"/>
  <c r="H186" i="113"/>
  <c r="G186" i="113"/>
  <c r="F186" i="113"/>
  <c r="D186" i="113"/>
  <c r="H185" i="113"/>
  <c r="G185" i="113"/>
  <c r="F185" i="113"/>
  <c r="D185" i="113"/>
  <c r="H184" i="113"/>
  <c r="G184" i="113"/>
  <c r="F184" i="113"/>
  <c r="D184" i="113"/>
  <c r="H183" i="113"/>
  <c r="G183" i="113"/>
  <c r="F183" i="113"/>
  <c r="D183" i="113"/>
  <c r="H182" i="113"/>
  <c r="G182" i="113"/>
  <c r="F182" i="113"/>
  <c r="D182" i="113"/>
  <c r="H174" i="113"/>
  <c r="G174" i="113"/>
  <c r="F174" i="113"/>
  <c r="D174" i="113"/>
  <c r="H173" i="113"/>
  <c r="G173" i="113"/>
  <c r="F173" i="113"/>
  <c r="D173" i="113"/>
  <c r="H172" i="113"/>
  <c r="G172" i="113"/>
  <c r="F172" i="113"/>
  <c r="D172" i="113"/>
  <c r="H171" i="113"/>
  <c r="G171" i="113"/>
  <c r="F171" i="113"/>
  <c r="D171" i="113"/>
  <c r="H170" i="113"/>
  <c r="G170" i="113"/>
  <c r="F170" i="113"/>
  <c r="D170" i="113"/>
  <c r="H169" i="113"/>
  <c r="G169" i="113"/>
  <c r="F169" i="113"/>
  <c r="D169" i="113"/>
  <c r="H168" i="113"/>
  <c r="G168" i="113"/>
  <c r="F168" i="113"/>
  <c r="D168" i="113"/>
  <c r="H167" i="113"/>
  <c r="G167" i="113"/>
  <c r="F167" i="113"/>
  <c r="D167" i="113"/>
  <c r="H166" i="113"/>
  <c r="G166" i="113"/>
  <c r="F166" i="113"/>
  <c r="D166" i="113"/>
  <c r="H165" i="113"/>
  <c r="G165" i="113"/>
  <c r="F165" i="113"/>
  <c r="D165" i="113"/>
  <c r="H164" i="113"/>
  <c r="G164" i="113"/>
  <c r="F164" i="113"/>
  <c r="D164" i="113"/>
  <c r="H163" i="113"/>
  <c r="G163" i="113"/>
  <c r="F163" i="113"/>
  <c r="D163" i="113"/>
  <c r="H162" i="113"/>
  <c r="G162" i="113"/>
  <c r="F162" i="113"/>
  <c r="D162" i="113"/>
  <c r="H154" i="113"/>
  <c r="G154" i="113"/>
  <c r="F154" i="113"/>
  <c r="D154" i="113"/>
  <c r="H153" i="113"/>
  <c r="G153" i="113"/>
  <c r="F153" i="113"/>
  <c r="D153" i="113"/>
  <c r="H152" i="113"/>
  <c r="G152" i="113"/>
  <c r="F152" i="113"/>
  <c r="D152" i="113"/>
  <c r="H151" i="113"/>
  <c r="G151" i="113"/>
  <c r="F151" i="113"/>
  <c r="D151" i="113"/>
  <c r="H150" i="113"/>
  <c r="G150" i="113"/>
  <c r="F150" i="113"/>
  <c r="D150" i="113"/>
  <c r="H149" i="113"/>
  <c r="G149" i="113"/>
  <c r="F149" i="113"/>
  <c r="D149" i="113"/>
  <c r="H148" i="113"/>
  <c r="G148" i="113"/>
  <c r="F148" i="113"/>
  <c r="D148" i="113"/>
  <c r="H147" i="113"/>
  <c r="G147" i="113"/>
  <c r="F147" i="113"/>
  <c r="D147" i="113"/>
  <c r="H146" i="113"/>
  <c r="G146" i="113"/>
  <c r="F146" i="113"/>
  <c r="D146" i="113"/>
  <c r="H145" i="113"/>
  <c r="G145" i="113"/>
  <c r="F145" i="113"/>
  <c r="D145" i="113"/>
  <c r="H144" i="113"/>
  <c r="G144" i="113"/>
  <c r="F144" i="113"/>
  <c r="D144" i="113"/>
  <c r="H143" i="113"/>
  <c r="G143" i="113"/>
  <c r="F143" i="113"/>
  <c r="D143" i="113"/>
  <c r="H142" i="113"/>
  <c r="G142" i="113"/>
  <c r="F142" i="113"/>
  <c r="D142" i="113"/>
  <c r="H134" i="113"/>
  <c r="G134" i="113"/>
  <c r="F134" i="113"/>
  <c r="D134" i="113"/>
  <c r="H133" i="113"/>
  <c r="G133" i="113"/>
  <c r="F133" i="113"/>
  <c r="D133" i="113"/>
  <c r="H132" i="113"/>
  <c r="G132" i="113"/>
  <c r="F132" i="113"/>
  <c r="D132" i="113"/>
  <c r="H131" i="113"/>
  <c r="G131" i="113"/>
  <c r="F131" i="113"/>
  <c r="D131" i="113"/>
  <c r="H130" i="113"/>
  <c r="G130" i="113"/>
  <c r="F130" i="113"/>
  <c r="D130" i="113"/>
  <c r="H129" i="113"/>
  <c r="G129" i="113"/>
  <c r="F129" i="113"/>
  <c r="D129" i="113"/>
  <c r="H128" i="113"/>
  <c r="G128" i="113"/>
  <c r="F128" i="113"/>
  <c r="D128" i="113"/>
  <c r="H127" i="113"/>
  <c r="G127" i="113"/>
  <c r="F127" i="113"/>
  <c r="D127" i="113"/>
  <c r="H126" i="113"/>
  <c r="G126" i="113"/>
  <c r="F126" i="113"/>
  <c r="D126" i="113"/>
  <c r="H125" i="113"/>
  <c r="G125" i="113"/>
  <c r="F125" i="113"/>
  <c r="D125" i="113"/>
  <c r="H124" i="113"/>
  <c r="G124" i="113"/>
  <c r="F124" i="113"/>
  <c r="D124" i="113"/>
  <c r="H123" i="113"/>
  <c r="G123" i="113"/>
  <c r="F123" i="113"/>
  <c r="D123" i="113"/>
  <c r="H122" i="113"/>
  <c r="G122" i="113"/>
  <c r="F122" i="113"/>
  <c r="D122" i="113"/>
  <c r="H114" i="113"/>
  <c r="G114" i="113"/>
  <c r="F114" i="113"/>
  <c r="D114" i="113"/>
  <c r="H113" i="113"/>
  <c r="G113" i="113"/>
  <c r="F113" i="113"/>
  <c r="D113" i="113"/>
  <c r="H112" i="113"/>
  <c r="G112" i="113"/>
  <c r="F112" i="113"/>
  <c r="D112" i="113"/>
  <c r="H111" i="113"/>
  <c r="G111" i="113"/>
  <c r="F111" i="113"/>
  <c r="D111" i="113"/>
  <c r="H110" i="113"/>
  <c r="G110" i="113"/>
  <c r="F110" i="113"/>
  <c r="D110" i="113"/>
  <c r="H109" i="113"/>
  <c r="G109" i="113"/>
  <c r="F109" i="113"/>
  <c r="D109" i="113"/>
  <c r="H108" i="113"/>
  <c r="G108" i="113"/>
  <c r="F108" i="113"/>
  <c r="D108" i="113"/>
  <c r="H107" i="113"/>
  <c r="G107" i="113"/>
  <c r="F107" i="113"/>
  <c r="D107" i="113"/>
  <c r="H106" i="113"/>
  <c r="G106" i="113"/>
  <c r="F106" i="113"/>
  <c r="D106" i="113"/>
  <c r="H105" i="113"/>
  <c r="G105" i="113"/>
  <c r="F105" i="113"/>
  <c r="D105" i="113"/>
  <c r="H104" i="113"/>
  <c r="G104" i="113"/>
  <c r="F104" i="113"/>
  <c r="D104" i="113"/>
  <c r="H103" i="113"/>
  <c r="G103" i="113"/>
  <c r="F103" i="113"/>
  <c r="D103" i="113"/>
  <c r="H102" i="113"/>
  <c r="G102" i="113"/>
  <c r="F102" i="113"/>
  <c r="D102" i="113"/>
  <c r="H94" i="113"/>
  <c r="G94" i="113"/>
  <c r="F94" i="113"/>
  <c r="D94" i="113"/>
  <c r="H93" i="113"/>
  <c r="G93" i="113"/>
  <c r="F93" i="113"/>
  <c r="D93" i="113"/>
  <c r="H92" i="113"/>
  <c r="G92" i="113"/>
  <c r="F92" i="113"/>
  <c r="D92" i="113"/>
  <c r="H91" i="113"/>
  <c r="G91" i="113"/>
  <c r="F91" i="113"/>
  <c r="D91" i="113"/>
  <c r="H90" i="113"/>
  <c r="G90" i="113"/>
  <c r="F90" i="113"/>
  <c r="D90" i="113"/>
  <c r="H89" i="113"/>
  <c r="G89" i="113"/>
  <c r="F89" i="113"/>
  <c r="D89" i="113"/>
  <c r="H88" i="113"/>
  <c r="G88" i="113"/>
  <c r="F88" i="113"/>
  <c r="D88" i="113"/>
  <c r="H87" i="113"/>
  <c r="G87" i="113"/>
  <c r="F87" i="113"/>
  <c r="D87" i="113"/>
  <c r="H86" i="113"/>
  <c r="G86" i="113"/>
  <c r="F86" i="113"/>
  <c r="D86" i="113"/>
  <c r="H85" i="113"/>
  <c r="G85" i="113"/>
  <c r="F85" i="113"/>
  <c r="D85" i="113"/>
  <c r="H84" i="113"/>
  <c r="G84" i="113"/>
  <c r="F84" i="113"/>
  <c r="D84" i="113"/>
  <c r="H83" i="113"/>
  <c r="G83" i="113"/>
  <c r="F83" i="113"/>
  <c r="D83" i="113"/>
  <c r="H82" i="113"/>
  <c r="G82" i="113"/>
  <c r="F82" i="113"/>
  <c r="D82" i="113"/>
  <c r="H74" i="113"/>
  <c r="H73" i="113"/>
  <c r="H72" i="113"/>
  <c r="H71" i="113"/>
  <c r="H70" i="113"/>
  <c r="H69" i="113"/>
  <c r="H68" i="113"/>
  <c r="H67" i="113"/>
  <c r="H66" i="113"/>
  <c r="H65" i="113"/>
  <c r="H64" i="113"/>
  <c r="H63" i="113"/>
  <c r="H62" i="113"/>
  <c r="L19" i="36" l="1"/>
  <c r="C19" i="35"/>
  <c r="L19" i="35"/>
  <c r="P28" i="38"/>
  <c r="O28" i="38"/>
  <c r="N28" i="38"/>
  <c r="M28" i="38"/>
  <c r="L28" i="38"/>
  <c r="K28" i="38"/>
  <c r="J28" i="38"/>
  <c r="I28" i="38"/>
  <c r="H28" i="38"/>
  <c r="G28" i="38"/>
  <c r="F28" i="38"/>
  <c r="E28" i="38"/>
  <c r="D28" i="38"/>
  <c r="C28" i="38"/>
  <c r="P27" i="38"/>
  <c r="O27" i="38"/>
  <c r="N27" i="38"/>
  <c r="M27" i="38"/>
  <c r="L27" i="38"/>
  <c r="K27" i="38"/>
  <c r="J27" i="38"/>
  <c r="I27" i="38"/>
  <c r="H27" i="38"/>
  <c r="G27" i="38"/>
  <c r="F27" i="38"/>
  <c r="E27" i="38"/>
  <c r="D27" i="38"/>
  <c r="C27" i="38"/>
  <c r="P26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C26" i="38"/>
  <c r="P25" i="38"/>
  <c r="O25" i="38"/>
  <c r="N25" i="38"/>
  <c r="M25" i="38"/>
  <c r="L25" i="38"/>
  <c r="K25" i="38"/>
  <c r="J25" i="38"/>
  <c r="I25" i="38"/>
  <c r="H25" i="38"/>
  <c r="G25" i="38"/>
  <c r="F25" i="38"/>
  <c r="E25" i="38"/>
  <c r="D25" i="38"/>
  <c r="C25" i="38"/>
  <c r="P24" i="38"/>
  <c r="O24" i="38"/>
  <c r="N24" i="38"/>
  <c r="M24" i="38"/>
  <c r="L24" i="38"/>
  <c r="K24" i="38"/>
  <c r="J24" i="38"/>
  <c r="I24" i="38"/>
  <c r="H24" i="38"/>
  <c r="G24" i="38"/>
  <c r="F24" i="38"/>
  <c r="E24" i="38"/>
  <c r="D24" i="38"/>
  <c r="C24" i="38"/>
  <c r="P23" i="38"/>
  <c r="O23" i="38"/>
  <c r="N23" i="38"/>
  <c r="M23" i="38"/>
  <c r="L23" i="38"/>
  <c r="K23" i="38"/>
  <c r="J23" i="38"/>
  <c r="I23" i="38"/>
  <c r="H23" i="38"/>
  <c r="G23" i="38"/>
  <c r="F23" i="38"/>
  <c r="E23" i="38"/>
  <c r="D23" i="38"/>
  <c r="C23" i="38"/>
  <c r="P22" i="38"/>
  <c r="O22" i="38"/>
  <c r="N22" i="38"/>
  <c r="M22" i="38"/>
  <c r="L22" i="38"/>
  <c r="K22" i="38"/>
  <c r="J22" i="38"/>
  <c r="I22" i="38"/>
  <c r="H22" i="38"/>
  <c r="G22" i="38"/>
  <c r="F22" i="38"/>
  <c r="E22" i="38"/>
  <c r="D22" i="38"/>
  <c r="C22" i="38"/>
  <c r="P21" i="38"/>
  <c r="O21" i="38"/>
  <c r="N21" i="38"/>
  <c r="M21" i="38"/>
  <c r="L21" i="38"/>
  <c r="K21" i="38"/>
  <c r="J21" i="38"/>
  <c r="I21" i="38"/>
  <c r="H21" i="38"/>
  <c r="G21" i="38"/>
  <c r="F21" i="38"/>
  <c r="E21" i="38"/>
  <c r="D21" i="38"/>
  <c r="C21" i="38"/>
  <c r="P20" i="38"/>
  <c r="O20" i="38"/>
  <c r="N20" i="38"/>
  <c r="M20" i="38"/>
  <c r="L20" i="38"/>
  <c r="K20" i="38"/>
  <c r="J20" i="38"/>
  <c r="I20" i="38"/>
  <c r="H20" i="38"/>
  <c r="G20" i="38"/>
  <c r="F20" i="38"/>
  <c r="E20" i="38"/>
  <c r="D20" i="38"/>
  <c r="C20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P18" i="38"/>
  <c r="O18" i="38"/>
  <c r="N18" i="38"/>
  <c r="M18" i="38"/>
  <c r="L18" i="38"/>
  <c r="K18" i="38"/>
  <c r="J18" i="38"/>
  <c r="I18" i="38"/>
  <c r="H18" i="38"/>
  <c r="G18" i="38"/>
  <c r="F18" i="38"/>
  <c r="E18" i="38"/>
  <c r="D18" i="38"/>
  <c r="C18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P16" i="38"/>
  <c r="O16" i="38"/>
  <c r="N16" i="38"/>
  <c r="M16" i="38"/>
  <c r="L16" i="38"/>
  <c r="K16" i="38"/>
  <c r="J16" i="38"/>
  <c r="I16" i="38"/>
  <c r="H16" i="38"/>
  <c r="G16" i="38"/>
  <c r="F16" i="38"/>
  <c r="E16" i="38"/>
  <c r="D16" i="38"/>
  <c r="C16" i="38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P22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C22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D20" i="37"/>
  <c r="C20" i="37"/>
  <c r="P19" i="37"/>
  <c r="O19" i="37"/>
  <c r="N19" i="37"/>
  <c r="M19" i="37"/>
  <c r="L19" i="37"/>
  <c r="K19" i="37"/>
  <c r="J19" i="37"/>
  <c r="I19" i="37"/>
  <c r="H19" i="37"/>
  <c r="G19" i="37"/>
  <c r="F19" i="37"/>
  <c r="E19" i="37"/>
  <c r="D19" i="37"/>
  <c r="C19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  <c r="P17" i="37"/>
  <c r="O17" i="37"/>
  <c r="N17" i="37"/>
  <c r="M17" i="37"/>
  <c r="L17" i="37"/>
  <c r="K17" i="37"/>
  <c r="J17" i="37"/>
  <c r="I17" i="37"/>
  <c r="H17" i="37"/>
  <c r="G17" i="37"/>
  <c r="F17" i="37"/>
  <c r="E17" i="37"/>
  <c r="D17" i="37"/>
  <c r="C17" i="37"/>
  <c r="P16" i="37"/>
  <c r="O16" i="37"/>
  <c r="N16" i="37"/>
  <c r="M16" i="37"/>
  <c r="L16" i="37"/>
  <c r="K16" i="37"/>
  <c r="J16" i="37"/>
  <c r="I16" i="37"/>
  <c r="H16" i="37"/>
  <c r="G16" i="37"/>
  <c r="F16" i="37"/>
  <c r="E16" i="37"/>
  <c r="D16" i="37"/>
  <c r="C16" i="37"/>
  <c r="P28" i="36"/>
  <c r="O28" i="36"/>
  <c r="N28" i="36"/>
  <c r="M28" i="36"/>
  <c r="L28" i="36"/>
  <c r="K28" i="36"/>
  <c r="J28" i="36"/>
  <c r="I28" i="36"/>
  <c r="H28" i="36"/>
  <c r="G28" i="36"/>
  <c r="F28" i="36"/>
  <c r="E28" i="36"/>
  <c r="D28" i="36"/>
  <c r="C28" i="36"/>
  <c r="P27" i="36"/>
  <c r="O27" i="36"/>
  <c r="N27" i="36"/>
  <c r="M27" i="36"/>
  <c r="L27" i="36"/>
  <c r="K27" i="36"/>
  <c r="J27" i="36"/>
  <c r="I27" i="36"/>
  <c r="H27" i="36"/>
  <c r="G27" i="36"/>
  <c r="F27" i="36"/>
  <c r="E27" i="36"/>
  <c r="D27" i="36"/>
  <c r="C27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P25" i="36"/>
  <c r="O25" i="36"/>
  <c r="N25" i="36"/>
  <c r="M25" i="36"/>
  <c r="L25" i="36"/>
  <c r="K25" i="36"/>
  <c r="J25" i="36"/>
  <c r="I25" i="36"/>
  <c r="H25" i="36"/>
  <c r="G25" i="36"/>
  <c r="F25" i="36"/>
  <c r="E25" i="36"/>
  <c r="D25" i="36"/>
  <c r="C25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P23" i="36"/>
  <c r="O23" i="36"/>
  <c r="N23" i="36"/>
  <c r="M23" i="36"/>
  <c r="L23" i="36"/>
  <c r="K23" i="36"/>
  <c r="J23" i="36"/>
  <c r="I23" i="36"/>
  <c r="H23" i="36"/>
  <c r="G23" i="36"/>
  <c r="F23" i="36"/>
  <c r="E23" i="36"/>
  <c r="D23" i="36"/>
  <c r="C23" i="36"/>
  <c r="P22" i="36"/>
  <c r="O22" i="36"/>
  <c r="N22" i="36"/>
  <c r="M22" i="36"/>
  <c r="L22" i="36"/>
  <c r="K22" i="36"/>
  <c r="J22" i="36"/>
  <c r="I22" i="36"/>
  <c r="H22" i="36"/>
  <c r="G22" i="36"/>
  <c r="F22" i="36"/>
  <c r="E22" i="36"/>
  <c r="D22" i="36"/>
  <c r="C22" i="36"/>
  <c r="P21" i="36"/>
  <c r="O21" i="36"/>
  <c r="N21" i="36"/>
  <c r="M21" i="36"/>
  <c r="L21" i="36"/>
  <c r="K21" i="36"/>
  <c r="J21" i="36"/>
  <c r="I21" i="36"/>
  <c r="H21" i="36"/>
  <c r="G21" i="36"/>
  <c r="F21" i="36"/>
  <c r="E21" i="36"/>
  <c r="D21" i="36"/>
  <c r="C21" i="36"/>
  <c r="P20" i="36"/>
  <c r="O20" i="36"/>
  <c r="N20" i="36"/>
  <c r="M20" i="36"/>
  <c r="L20" i="36"/>
  <c r="K20" i="36"/>
  <c r="J20" i="36"/>
  <c r="I20" i="36"/>
  <c r="H20" i="36"/>
  <c r="G20" i="36"/>
  <c r="F20" i="36"/>
  <c r="E20" i="36"/>
  <c r="D20" i="36"/>
  <c r="C20" i="36"/>
  <c r="P19" i="36"/>
  <c r="O19" i="36"/>
  <c r="N19" i="36"/>
  <c r="M19" i="36"/>
  <c r="K19" i="36"/>
  <c r="J19" i="36"/>
  <c r="I19" i="36"/>
  <c r="H19" i="36"/>
  <c r="G19" i="36"/>
  <c r="F19" i="36"/>
  <c r="E19" i="36"/>
  <c r="D19" i="36"/>
  <c r="C19" i="36"/>
  <c r="P18" i="36"/>
  <c r="O18" i="36"/>
  <c r="N18" i="36"/>
  <c r="M18" i="36"/>
  <c r="L18" i="36"/>
  <c r="K18" i="36"/>
  <c r="J18" i="36"/>
  <c r="I18" i="36"/>
  <c r="H18" i="36"/>
  <c r="G18" i="36"/>
  <c r="F18" i="36"/>
  <c r="E18" i="36"/>
  <c r="D18" i="36"/>
  <c r="C18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C17" i="36"/>
  <c r="P16" i="36"/>
  <c r="O16" i="36"/>
  <c r="N16" i="36"/>
  <c r="M16" i="36"/>
  <c r="L16" i="36"/>
  <c r="K16" i="36"/>
  <c r="J16" i="36"/>
  <c r="I16" i="36"/>
  <c r="H16" i="36"/>
  <c r="G16" i="36"/>
  <c r="F16" i="36"/>
  <c r="E16" i="36"/>
  <c r="D16" i="36"/>
  <c r="C16" i="36"/>
  <c r="P28" i="35"/>
  <c r="O28" i="35"/>
  <c r="N28" i="35"/>
  <c r="M28" i="35"/>
  <c r="L28" i="35"/>
  <c r="K28" i="35"/>
  <c r="J28" i="35"/>
  <c r="I28" i="35"/>
  <c r="H28" i="35"/>
  <c r="G28" i="35"/>
  <c r="F28" i="35"/>
  <c r="E28" i="35"/>
  <c r="D28" i="35"/>
  <c r="C28" i="35"/>
  <c r="P27" i="35"/>
  <c r="O27" i="35"/>
  <c r="N27" i="35"/>
  <c r="M27" i="35"/>
  <c r="L27" i="35"/>
  <c r="K27" i="35"/>
  <c r="J27" i="35"/>
  <c r="I27" i="35"/>
  <c r="H27" i="35"/>
  <c r="G27" i="35"/>
  <c r="F27" i="35"/>
  <c r="E27" i="35"/>
  <c r="D27" i="35"/>
  <c r="C27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D23" i="35"/>
  <c r="C23" i="35"/>
  <c r="P22" i="35"/>
  <c r="O22" i="35"/>
  <c r="N22" i="35"/>
  <c r="M22" i="35"/>
  <c r="L22" i="35"/>
  <c r="K22" i="35"/>
  <c r="J22" i="35"/>
  <c r="I22" i="35"/>
  <c r="H22" i="35"/>
  <c r="G22" i="35"/>
  <c r="F22" i="35"/>
  <c r="E22" i="35"/>
  <c r="D22" i="35"/>
  <c r="C22" i="35"/>
  <c r="P21" i="35"/>
  <c r="O21" i="35"/>
  <c r="N21" i="35"/>
  <c r="M21" i="35"/>
  <c r="L21" i="35"/>
  <c r="K21" i="35"/>
  <c r="J21" i="35"/>
  <c r="I21" i="35"/>
  <c r="H21" i="35"/>
  <c r="G21" i="35"/>
  <c r="F21" i="35"/>
  <c r="E21" i="35"/>
  <c r="D21" i="35"/>
  <c r="C21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C20" i="35"/>
  <c r="P19" i="35"/>
  <c r="O19" i="35"/>
  <c r="N19" i="35"/>
  <c r="M19" i="35"/>
  <c r="K19" i="35"/>
  <c r="J19" i="35"/>
  <c r="I19" i="35"/>
  <c r="H19" i="35"/>
  <c r="G19" i="35"/>
  <c r="F19" i="35"/>
  <c r="E19" i="35"/>
  <c r="D19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D18" i="35"/>
  <c r="C18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C17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C16" i="35"/>
  <c r="C249" i="18"/>
  <c r="C250" i="18"/>
  <c r="F250" i="18"/>
  <c r="C251" i="18"/>
  <c r="C252" i="18"/>
  <c r="C253" i="18"/>
  <c r="C254" i="18"/>
  <c r="C255" i="18"/>
  <c r="C256" i="18"/>
  <c r="C257" i="18"/>
  <c r="C258" i="18"/>
  <c r="C259" i="18"/>
  <c r="F259" i="18"/>
  <c r="C260" i="18"/>
  <c r="C248" i="18"/>
  <c r="C230" i="18"/>
  <c r="C231" i="18"/>
  <c r="C232" i="18"/>
  <c r="C233" i="18"/>
  <c r="E233" i="18"/>
  <c r="C234" i="18"/>
  <c r="C235" i="18"/>
  <c r="C236" i="18"/>
  <c r="C237" i="18"/>
  <c r="C238" i="18"/>
  <c r="C239" i="18"/>
  <c r="C240" i="18"/>
  <c r="C241" i="18"/>
  <c r="C229" i="18"/>
  <c r="C211" i="18"/>
  <c r="C212" i="18"/>
  <c r="E212" i="18"/>
  <c r="C213" i="18"/>
  <c r="C214" i="18"/>
  <c r="C215" i="18"/>
  <c r="C216" i="18"/>
  <c r="C217" i="18"/>
  <c r="C218" i="18"/>
  <c r="C219" i="18"/>
  <c r="C220" i="18"/>
  <c r="C221" i="18"/>
  <c r="E221" i="18"/>
  <c r="C222" i="18"/>
  <c r="C210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191" i="18"/>
  <c r="C173" i="18"/>
  <c r="C174" i="18"/>
  <c r="C175" i="18"/>
  <c r="C176" i="18"/>
  <c r="C177" i="18"/>
  <c r="C178" i="18"/>
  <c r="C179" i="18"/>
  <c r="C180" i="18"/>
  <c r="E180" i="18"/>
  <c r="C181" i="18"/>
  <c r="C182" i="18"/>
  <c r="E182" i="18"/>
  <c r="C183" i="18"/>
  <c r="C184" i="18"/>
  <c r="E184" i="18"/>
  <c r="C172" i="18"/>
  <c r="C154" i="18"/>
  <c r="C155" i="18"/>
  <c r="F155" i="18"/>
  <c r="C156" i="18"/>
  <c r="C157" i="18"/>
  <c r="F157" i="18"/>
  <c r="C158" i="18"/>
  <c r="C159" i="18"/>
  <c r="C160" i="18"/>
  <c r="F160" i="18"/>
  <c r="C161" i="18"/>
  <c r="C162" i="18"/>
  <c r="C163" i="18"/>
  <c r="C164" i="18"/>
  <c r="E164" i="18"/>
  <c r="C165" i="18"/>
  <c r="C153" i="18"/>
  <c r="C135" i="18"/>
  <c r="C136" i="18"/>
  <c r="C137" i="18"/>
  <c r="E137" i="18"/>
  <c r="C138" i="18"/>
  <c r="C139" i="18"/>
  <c r="C140" i="18"/>
  <c r="C141" i="18"/>
  <c r="C142" i="18"/>
  <c r="C143" i="18"/>
  <c r="E143" i="18"/>
  <c r="C144" i="18"/>
  <c r="C145" i="18"/>
  <c r="E145" i="18"/>
  <c r="C146" i="18"/>
  <c r="C134" i="18"/>
  <c r="C116" i="18"/>
  <c r="C117" i="18"/>
  <c r="C118" i="18"/>
  <c r="F118" i="18"/>
  <c r="C119" i="18"/>
  <c r="C120" i="18"/>
  <c r="C121" i="18"/>
  <c r="C122" i="18"/>
  <c r="E122" i="18"/>
  <c r="C123" i="18"/>
  <c r="F123" i="18"/>
  <c r="C124" i="18"/>
  <c r="C125" i="18"/>
  <c r="C126" i="18"/>
  <c r="C127" i="18"/>
  <c r="E127" i="18"/>
  <c r="C115" i="18"/>
  <c r="C97" i="18"/>
  <c r="C98" i="18"/>
  <c r="C99" i="18"/>
  <c r="F99" i="18"/>
  <c r="C100" i="18"/>
  <c r="C101" i="18"/>
  <c r="C102" i="18"/>
  <c r="C103" i="18"/>
  <c r="C104" i="18"/>
  <c r="C105" i="18"/>
  <c r="C106" i="18"/>
  <c r="E106" i="18"/>
  <c r="C107" i="18"/>
  <c r="C108" i="18"/>
  <c r="C96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77" i="18"/>
  <c r="E89" i="18"/>
  <c r="F85" i="18"/>
  <c r="C241" i="32"/>
  <c r="N54" i="29"/>
  <c r="D241" i="32"/>
  <c r="N38" i="29"/>
  <c r="E241" i="32"/>
  <c r="C38" i="29"/>
  <c r="C237" i="32"/>
  <c r="N55" i="29"/>
  <c r="D237" i="32" s="1"/>
  <c r="N39" i="29"/>
  <c r="E237" i="32" s="1"/>
  <c r="C39" i="29"/>
  <c r="F94" i="32" s="1"/>
  <c r="F237" i="32"/>
  <c r="C243" i="32"/>
  <c r="N56" i="29"/>
  <c r="D243" i="32"/>
  <c r="N40" i="29"/>
  <c r="E243" i="32" s="1"/>
  <c r="C40" i="29"/>
  <c r="F243" i="32"/>
  <c r="C242" i="32"/>
  <c r="N57" i="29"/>
  <c r="D242" i="32"/>
  <c r="N41" i="29"/>
  <c r="E242" i="32"/>
  <c r="C41" i="29"/>
  <c r="C240" i="32"/>
  <c r="N58" i="29"/>
  <c r="D240" i="32" s="1"/>
  <c r="N42" i="29"/>
  <c r="E240" i="32"/>
  <c r="C42" i="29"/>
  <c r="F240" i="32"/>
  <c r="C235" i="32"/>
  <c r="N59" i="29"/>
  <c r="D235" i="32"/>
  <c r="N43" i="29"/>
  <c r="E235" i="32"/>
  <c r="C43" i="29"/>
  <c r="F182" i="32" s="1"/>
  <c r="C247" i="32"/>
  <c r="N60" i="29"/>
  <c r="D247" i="32"/>
  <c r="N44" i="29"/>
  <c r="E247" i="32" s="1"/>
  <c r="C44" i="29"/>
  <c r="F247" i="32"/>
  <c r="C244" i="32"/>
  <c r="N61" i="29"/>
  <c r="D244" i="32" s="1"/>
  <c r="N45" i="29"/>
  <c r="E244" i="32"/>
  <c r="C45" i="29"/>
  <c r="F244" i="32"/>
  <c r="C239" i="32"/>
  <c r="N62" i="29"/>
  <c r="D239" i="32"/>
  <c r="N46" i="29"/>
  <c r="E239" i="32"/>
  <c r="C46" i="29"/>
  <c r="C236" i="32"/>
  <c r="N63" i="29"/>
  <c r="D236" i="32"/>
  <c r="N47" i="29"/>
  <c r="E236" i="32" s="1"/>
  <c r="C47" i="29"/>
  <c r="F93" i="32" s="1"/>
  <c r="C238" i="32"/>
  <c r="N64" i="29"/>
  <c r="D238" i="32"/>
  <c r="N48" i="29"/>
  <c r="E238" i="32"/>
  <c r="C48" i="29"/>
  <c r="F238" i="32"/>
  <c r="C246" i="32"/>
  <c r="N65" i="29"/>
  <c r="D246" i="32"/>
  <c r="N49" i="29"/>
  <c r="E246" i="32"/>
  <c r="C49" i="29"/>
  <c r="C37" i="29"/>
  <c r="F209" i="32" s="1"/>
  <c r="F245" i="32"/>
  <c r="N37" i="29"/>
  <c r="E245" i="32"/>
  <c r="N53" i="29"/>
  <c r="D245" i="32" s="1"/>
  <c r="C245" i="32"/>
  <c r="C225" i="32"/>
  <c r="M54" i="29"/>
  <c r="D225" i="32"/>
  <c r="M38" i="29"/>
  <c r="E225" i="32"/>
  <c r="F225" i="32"/>
  <c r="C221" i="32"/>
  <c r="M55" i="29"/>
  <c r="D221" i="32" s="1"/>
  <c r="M39" i="29"/>
  <c r="E221" i="32"/>
  <c r="C229" i="32"/>
  <c r="M56" i="29"/>
  <c r="D229" i="32"/>
  <c r="M40" i="29"/>
  <c r="E229" i="32" s="1"/>
  <c r="F229" i="32"/>
  <c r="C224" i="32"/>
  <c r="M57" i="29"/>
  <c r="D224" i="32"/>
  <c r="M41" i="29"/>
  <c r="E224" i="32" s="1"/>
  <c r="F224" i="32"/>
  <c r="C220" i="32"/>
  <c r="M58" i="29"/>
  <c r="D220" i="32"/>
  <c r="M42" i="29"/>
  <c r="E220" i="32"/>
  <c r="F220" i="32"/>
  <c r="C217" i="32"/>
  <c r="M59" i="29"/>
  <c r="D217" i="32" s="1"/>
  <c r="M43" i="29"/>
  <c r="E217" i="32" s="1"/>
  <c r="C228" i="32"/>
  <c r="M60" i="29"/>
  <c r="D228" i="32"/>
  <c r="M44" i="29"/>
  <c r="E228" i="32" s="1"/>
  <c r="F228" i="32"/>
  <c r="C223" i="32"/>
  <c r="M61" i="29"/>
  <c r="D223" i="32"/>
  <c r="M45" i="29"/>
  <c r="E223" i="32"/>
  <c r="F223" i="32"/>
  <c r="C219" i="32"/>
  <c r="M62" i="29"/>
  <c r="D219" i="32"/>
  <c r="M46" i="29"/>
  <c r="E219" i="32"/>
  <c r="C218" i="32"/>
  <c r="M63" i="29"/>
  <c r="D218" i="32" s="1"/>
  <c r="M47" i="29"/>
  <c r="E218" i="32" s="1"/>
  <c r="C222" i="32"/>
  <c r="M64" i="29"/>
  <c r="D222" i="32" s="1"/>
  <c r="M48" i="29"/>
  <c r="E222" i="32" s="1"/>
  <c r="F222" i="32"/>
  <c r="C226" i="32"/>
  <c r="M65" i="29"/>
  <c r="D226" i="32"/>
  <c r="M49" i="29"/>
  <c r="E226" i="32"/>
  <c r="M37" i="29"/>
  <c r="E227" i="32"/>
  <c r="M53" i="29"/>
  <c r="D227" i="32"/>
  <c r="C227" i="32"/>
  <c r="C206" i="32"/>
  <c r="L54" i="29"/>
  <c r="D206" i="32" s="1"/>
  <c r="L38" i="29"/>
  <c r="E206" i="32"/>
  <c r="C201" i="32"/>
  <c r="L55" i="29"/>
  <c r="D201" i="32"/>
  <c r="L39" i="29"/>
  <c r="E201" i="32" s="1"/>
  <c r="C211" i="32"/>
  <c r="L56" i="29"/>
  <c r="D211" i="32"/>
  <c r="L40" i="29"/>
  <c r="E211" i="32"/>
  <c r="F211" i="32"/>
  <c r="C207" i="32"/>
  <c r="L57" i="29"/>
  <c r="D207" i="32"/>
  <c r="L41" i="29"/>
  <c r="E207" i="32"/>
  <c r="F207" i="32"/>
  <c r="C202" i="32"/>
  <c r="L58" i="29"/>
  <c r="D202" i="32" s="1"/>
  <c r="L42" i="29"/>
  <c r="E202" i="32"/>
  <c r="C199" i="32"/>
  <c r="L59" i="29"/>
  <c r="D199" i="32"/>
  <c r="L43" i="29"/>
  <c r="E199" i="32" s="1"/>
  <c r="C210" i="32"/>
  <c r="L60" i="29"/>
  <c r="D210" i="32"/>
  <c r="L44" i="29"/>
  <c r="E210" i="32" s="1"/>
  <c r="F210" i="32"/>
  <c r="C205" i="32"/>
  <c r="L61" i="29"/>
  <c r="D205" i="32"/>
  <c r="L45" i="29"/>
  <c r="E205" i="32"/>
  <c r="F205" i="32"/>
  <c r="C200" i="32"/>
  <c r="L62" i="29"/>
  <c r="D200" i="32" s="1"/>
  <c r="L46" i="29"/>
  <c r="E200" i="32"/>
  <c r="C204" i="32"/>
  <c r="L63" i="29"/>
  <c r="D204" i="32"/>
  <c r="L47" i="29"/>
  <c r="E204" i="32" s="1"/>
  <c r="C203" i="32"/>
  <c r="L64" i="29"/>
  <c r="D203" i="32"/>
  <c r="L48" i="29"/>
  <c r="E203" i="32" s="1"/>
  <c r="F203" i="32"/>
  <c r="C208" i="32"/>
  <c r="L65" i="29"/>
  <c r="D208" i="32"/>
  <c r="L49" i="29"/>
  <c r="E208" i="32"/>
  <c r="F208" i="32"/>
  <c r="L37" i="29"/>
  <c r="E209" i="32" s="1"/>
  <c r="L53" i="29"/>
  <c r="D209" i="32" s="1"/>
  <c r="C209" i="32"/>
  <c r="C190" i="32"/>
  <c r="K54" i="29"/>
  <c r="D190" i="32"/>
  <c r="K38" i="29"/>
  <c r="E190" i="32" s="1"/>
  <c r="F190" i="32"/>
  <c r="C186" i="32"/>
  <c r="K55" i="29"/>
  <c r="D186" i="32"/>
  <c r="K39" i="29"/>
  <c r="E186" i="32"/>
  <c r="F186" i="32"/>
  <c r="C193" i="32"/>
  <c r="K56" i="29"/>
  <c r="D193" i="32"/>
  <c r="K40" i="29"/>
  <c r="E193" i="32"/>
  <c r="F193" i="32"/>
  <c r="C188" i="32"/>
  <c r="K57" i="29"/>
  <c r="D188" i="32" s="1"/>
  <c r="K41" i="29"/>
  <c r="E188" i="32"/>
  <c r="C184" i="32"/>
  <c r="K58" i="29"/>
  <c r="D184" i="32"/>
  <c r="K42" i="29"/>
  <c r="E184" i="32" s="1"/>
  <c r="F184" i="32"/>
  <c r="C182" i="32"/>
  <c r="K59" i="29"/>
  <c r="D182" i="32"/>
  <c r="K43" i="29"/>
  <c r="E182" i="32" s="1"/>
  <c r="C192" i="32"/>
  <c r="K60" i="29"/>
  <c r="D192" i="32"/>
  <c r="K44" i="29"/>
  <c r="E192" i="32"/>
  <c r="F192" i="32"/>
  <c r="C187" i="32"/>
  <c r="K61" i="29"/>
  <c r="D187" i="32" s="1"/>
  <c r="K45" i="29"/>
  <c r="E187" i="32"/>
  <c r="F187" i="32"/>
  <c r="C183" i="32"/>
  <c r="K62" i="29"/>
  <c r="D183" i="32"/>
  <c r="K46" i="29"/>
  <c r="E183" i="32" s="1"/>
  <c r="C181" i="32"/>
  <c r="K63" i="29"/>
  <c r="D181" i="32"/>
  <c r="K47" i="29"/>
  <c r="E181" i="32"/>
  <c r="C185" i="32"/>
  <c r="K64" i="29"/>
  <c r="D185" i="32"/>
  <c r="K48" i="29"/>
  <c r="E185" i="32"/>
  <c r="F185" i="32"/>
  <c r="C189" i="32"/>
  <c r="K65" i="29"/>
  <c r="D189" i="32" s="1"/>
  <c r="K49" i="29"/>
  <c r="E189" i="32"/>
  <c r="K37" i="29"/>
  <c r="E191" i="32"/>
  <c r="K53" i="29"/>
  <c r="D191" i="32" s="1"/>
  <c r="C191" i="32"/>
  <c r="C172" i="32"/>
  <c r="J54" i="29"/>
  <c r="D172" i="32"/>
  <c r="J38" i="29"/>
  <c r="E172" i="32"/>
  <c r="F172" i="32"/>
  <c r="C167" i="32"/>
  <c r="J55" i="29"/>
  <c r="D167" i="32"/>
  <c r="J39" i="29"/>
  <c r="E167" i="32"/>
  <c r="C175" i="32"/>
  <c r="J56" i="29"/>
  <c r="D175" i="32" s="1"/>
  <c r="J40" i="29"/>
  <c r="E175" i="32" s="1"/>
  <c r="F175" i="32"/>
  <c r="C170" i="32"/>
  <c r="J57" i="29"/>
  <c r="D170" i="32"/>
  <c r="J41" i="29"/>
  <c r="E170" i="32" s="1"/>
  <c r="F170" i="32"/>
  <c r="C166" i="32"/>
  <c r="J58" i="29"/>
  <c r="D166" i="32"/>
  <c r="J42" i="29"/>
  <c r="E166" i="32" s="1"/>
  <c r="F166" i="32"/>
  <c r="C163" i="32"/>
  <c r="J59" i="29"/>
  <c r="D163" i="32"/>
  <c r="J43" i="29"/>
  <c r="E163" i="32"/>
  <c r="C174" i="32"/>
  <c r="J60" i="29"/>
  <c r="D174" i="32" s="1"/>
  <c r="J44" i="29"/>
  <c r="E174" i="32"/>
  <c r="F174" i="32"/>
  <c r="C169" i="32"/>
  <c r="J61" i="29"/>
  <c r="D169" i="32"/>
  <c r="J45" i="29"/>
  <c r="E169" i="32" s="1"/>
  <c r="F169" i="32"/>
  <c r="C165" i="32"/>
  <c r="J62" i="29"/>
  <c r="D165" i="32"/>
  <c r="J46" i="29"/>
  <c r="E165" i="32"/>
  <c r="F165" i="32"/>
  <c r="C164" i="32"/>
  <c r="J63" i="29"/>
  <c r="D164" i="32"/>
  <c r="J47" i="29"/>
  <c r="E164" i="32"/>
  <c r="C168" i="32"/>
  <c r="J64" i="29"/>
  <c r="D168" i="32" s="1"/>
  <c r="J48" i="29"/>
  <c r="E168" i="32"/>
  <c r="F168" i="32"/>
  <c r="C171" i="32"/>
  <c r="J65" i="29"/>
  <c r="D171" i="32" s="1"/>
  <c r="J49" i="29"/>
  <c r="E171" i="32" s="1"/>
  <c r="F171" i="32"/>
  <c r="J37" i="29"/>
  <c r="E173" i="32"/>
  <c r="J53" i="29"/>
  <c r="D173" i="32"/>
  <c r="C173" i="32"/>
  <c r="C152" i="32"/>
  <c r="I54" i="29"/>
  <c r="D152" i="32" s="1"/>
  <c r="I38" i="29"/>
  <c r="E152" i="32"/>
  <c r="F152" i="32"/>
  <c r="C148" i="32"/>
  <c r="I55" i="29"/>
  <c r="D148" i="32" s="1"/>
  <c r="I39" i="29"/>
  <c r="E148" i="32"/>
  <c r="C157" i="32"/>
  <c r="I56" i="29"/>
  <c r="D157" i="32"/>
  <c r="I40" i="29"/>
  <c r="E157" i="32" s="1"/>
  <c r="F157" i="32"/>
  <c r="C153" i="32"/>
  <c r="I57" i="29"/>
  <c r="D153" i="32"/>
  <c r="I41" i="29"/>
  <c r="E153" i="32"/>
  <c r="F153" i="32"/>
  <c r="C149" i="32"/>
  <c r="I58" i="29"/>
  <c r="D149" i="32" s="1"/>
  <c r="I42" i="29"/>
  <c r="E149" i="32"/>
  <c r="F149" i="32"/>
  <c r="C145" i="32"/>
  <c r="I59" i="29"/>
  <c r="D145" i="32" s="1"/>
  <c r="I43" i="29"/>
  <c r="E145" i="32"/>
  <c r="C156" i="32"/>
  <c r="I60" i="29"/>
  <c r="D156" i="32"/>
  <c r="I44" i="29"/>
  <c r="E156" i="32" s="1"/>
  <c r="F156" i="32"/>
  <c r="C151" i="32"/>
  <c r="I61" i="29"/>
  <c r="D151" i="32"/>
  <c r="I45" i="29"/>
  <c r="E151" i="32"/>
  <c r="F151" i="32"/>
  <c r="C147" i="32"/>
  <c r="I62" i="29"/>
  <c r="D147" i="32"/>
  <c r="I46" i="29"/>
  <c r="E147" i="32"/>
  <c r="C146" i="32"/>
  <c r="I63" i="29"/>
  <c r="D146" i="32" s="1"/>
  <c r="I47" i="29"/>
  <c r="E146" i="32"/>
  <c r="C150" i="32"/>
  <c r="I64" i="29"/>
  <c r="D150" i="32"/>
  <c r="I48" i="29"/>
  <c r="E150" i="32" s="1"/>
  <c r="F150" i="32"/>
  <c r="C154" i="32"/>
  <c r="I65" i="29"/>
  <c r="D154" i="32"/>
  <c r="I49" i="29"/>
  <c r="E154" i="32"/>
  <c r="F154" i="32"/>
  <c r="I37" i="29"/>
  <c r="E155" i="32"/>
  <c r="I53" i="29"/>
  <c r="D155" i="32"/>
  <c r="C155" i="32"/>
  <c r="C136" i="32"/>
  <c r="H54" i="29"/>
  <c r="D136" i="32" s="1"/>
  <c r="H38" i="29"/>
  <c r="E136" i="32" s="1"/>
  <c r="C130" i="32"/>
  <c r="H55" i="29"/>
  <c r="D130" i="32" s="1"/>
  <c r="H39" i="29"/>
  <c r="E130" i="32" s="1"/>
  <c r="F130" i="32"/>
  <c r="C139" i="32"/>
  <c r="H56" i="29"/>
  <c r="D139" i="32"/>
  <c r="H40" i="29"/>
  <c r="E139" i="32"/>
  <c r="F139" i="32"/>
  <c r="C132" i="32"/>
  <c r="H57" i="29"/>
  <c r="D132" i="32"/>
  <c r="H41" i="29"/>
  <c r="E132" i="32"/>
  <c r="F132" i="32"/>
  <c r="C135" i="32"/>
  <c r="H58" i="29"/>
  <c r="D135" i="32" s="1"/>
  <c r="H42" i="29"/>
  <c r="E135" i="32"/>
  <c r="C127" i="32"/>
  <c r="H59" i="29"/>
  <c r="D127" i="32" s="1"/>
  <c r="H43" i="29"/>
  <c r="E127" i="32" s="1"/>
  <c r="C138" i="32"/>
  <c r="H60" i="29"/>
  <c r="D138" i="32"/>
  <c r="H44" i="29"/>
  <c r="E138" i="32"/>
  <c r="F138" i="32"/>
  <c r="C134" i="32"/>
  <c r="H61" i="29"/>
  <c r="D134" i="32" s="1"/>
  <c r="H45" i="29"/>
  <c r="E134" i="32"/>
  <c r="F134" i="32"/>
  <c r="C128" i="32"/>
  <c r="H62" i="29"/>
  <c r="D128" i="32" s="1"/>
  <c r="H46" i="29"/>
  <c r="E128" i="32"/>
  <c r="C129" i="32"/>
  <c r="H63" i="29"/>
  <c r="D129" i="32"/>
  <c r="H47" i="29"/>
  <c r="E129" i="32" s="1"/>
  <c r="F129" i="32"/>
  <c r="C131" i="32"/>
  <c r="H64" i="29"/>
  <c r="D131" i="32"/>
  <c r="H48" i="29"/>
  <c r="E131" i="32"/>
  <c r="F131" i="32"/>
  <c r="C137" i="32"/>
  <c r="H65" i="29"/>
  <c r="D137" i="32" s="1"/>
  <c r="H49" i="29"/>
  <c r="E137" i="32"/>
  <c r="H37" i="29"/>
  <c r="E133" i="32" s="1"/>
  <c r="H53" i="29"/>
  <c r="D133" i="32"/>
  <c r="C133" i="32"/>
  <c r="C115" i="32"/>
  <c r="G54" i="29"/>
  <c r="D115" i="32" s="1"/>
  <c r="G38" i="29"/>
  <c r="E115" i="32" s="1"/>
  <c r="F115" i="32"/>
  <c r="C113" i="32"/>
  <c r="G55" i="29"/>
  <c r="D113" i="32"/>
  <c r="G39" i="29"/>
  <c r="E113" i="32"/>
  <c r="C120" i="32"/>
  <c r="G56" i="29"/>
  <c r="D120" i="32"/>
  <c r="G40" i="29"/>
  <c r="E120" i="32"/>
  <c r="F120" i="32"/>
  <c r="C117" i="32"/>
  <c r="G57" i="29"/>
  <c r="D117" i="32" s="1"/>
  <c r="G41" i="29"/>
  <c r="E117" i="32"/>
  <c r="C111" i="32"/>
  <c r="G58" i="29"/>
  <c r="D111" i="32" s="1"/>
  <c r="G42" i="29"/>
  <c r="E111" i="32" s="1"/>
  <c r="F111" i="32"/>
  <c r="C109" i="32"/>
  <c r="G59" i="29"/>
  <c r="D109" i="32"/>
  <c r="G43" i="29"/>
  <c r="E109" i="32"/>
  <c r="C121" i="32"/>
  <c r="G60" i="29"/>
  <c r="D121" i="32" s="1"/>
  <c r="G44" i="29"/>
  <c r="E121" i="32"/>
  <c r="F121" i="32"/>
  <c r="C116" i="32"/>
  <c r="G61" i="29"/>
  <c r="D116" i="32" s="1"/>
  <c r="G45" i="29"/>
  <c r="E116" i="32"/>
  <c r="F116" i="32"/>
  <c r="C112" i="32"/>
  <c r="G62" i="29"/>
  <c r="D112" i="32"/>
  <c r="G46" i="29"/>
  <c r="E112" i="32" s="1"/>
  <c r="C110" i="32"/>
  <c r="G63" i="29"/>
  <c r="D110" i="32"/>
  <c r="G47" i="29"/>
  <c r="E110" i="32"/>
  <c r="C114" i="32"/>
  <c r="G64" i="29"/>
  <c r="D114" i="32"/>
  <c r="G48" i="29"/>
  <c r="E114" i="32"/>
  <c r="F114" i="32"/>
  <c r="C118" i="32"/>
  <c r="G65" i="29"/>
  <c r="D118" i="32" s="1"/>
  <c r="G49" i="29"/>
  <c r="E118" i="32" s="1"/>
  <c r="G37" i="29"/>
  <c r="E119" i="32"/>
  <c r="G53" i="29"/>
  <c r="D119" i="32" s="1"/>
  <c r="C119" i="32"/>
  <c r="C99" i="32"/>
  <c r="F54" i="29"/>
  <c r="D99" i="32"/>
  <c r="F38" i="29"/>
  <c r="E99" i="32"/>
  <c r="F99" i="32"/>
  <c r="C94" i="32"/>
  <c r="F55" i="29"/>
  <c r="D94" i="32"/>
  <c r="F39" i="29"/>
  <c r="E94" i="32"/>
  <c r="C103" i="32"/>
  <c r="F56" i="29"/>
  <c r="D103" i="32" s="1"/>
  <c r="F40" i="29"/>
  <c r="E103" i="32"/>
  <c r="F103" i="32"/>
  <c r="C98" i="32"/>
  <c r="F57" i="29"/>
  <c r="D98" i="32" s="1"/>
  <c r="F41" i="29"/>
  <c r="E98" i="32" s="1"/>
  <c r="F98" i="32"/>
  <c r="C96" i="32"/>
  <c r="F58" i="29"/>
  <c r="D96" i="32"/>
  <c r="F42" i="29"/>
  <c r="E96" i="32"/>
  <c r="F96" i="32"/>
  <c r="C91" i="32"/>
  <c r="F59" i="29"/>
  <c r="D91" i="32" s="1"/>
  <c r="F43" i="29"/>
  <c r="E91" i="32"/>
  <c r="C101" i="32"/>
  <c r="F60" i="29"/>
  <c r="D101" i="32" s="1"/>
  <c r="F44" i="29"/>
  <c r="E101" i="32"/>
  <c r="F101" i="32"/>
  <c r="C97" i="32"/>
  <c r="F61" i="29"/>
  <c r="D97" i="32"/>
  <c r="F45" i="29"/>
  <c r="E97" i="32" s="1"/>
  <c r="F97" i="32"/>
  <c r="C92" i="32"/>
  <c r="F62" i="29"/>
  <c r="D92" i="32"/>
  <c r="F46" i="29"/>
  <c r="E92" i="32"/>
  <c r="C93" i="32"/>
  <c r="F63" i="29"/>
  <c r="D93" i="32"/>
  <c r="F47" i="29"/>
  <c r="E93" i="32"/>
  <c r="C95" i="32"/>
  <c r="F64" i="29"/>
  <c r="D95" i="32" s="1"/>
  <c r="F48" i="29"/>
  <c r="E95" i="32" s="1"/>
  <c r="F95" i="32"/>
  <c r="C102" i="32"/>
  <c r="F65" i="29"/>
  <c r="D102" i="32"/>
  <c r="F49" i="29"/>
  <c r="E102" i="32" s="1"/>
  <c r="F102" i="32"/>
  <c r="F100" i="32"/>
  <c r="F37" i="29"/>
  <c r="E100" i="32"/>
  <c r="F53" i="29"/>
  <c r="D100" i="32" s="1"/>
  <c r="C100" i="32"/>
  <c r="C78" i="32"/>
  <c r="E54" i="29"/>
  <c r="D78" i="32"/>
  <c r="E38" i="29"/>
  <c r="E78" i="32"/>
  <c r="F78" i="32"/>
  <c r="C83" i="32"/>
  <c r="E55" i="29"/>
  <c r="D83" i="32" s="1"/>
  <c r="E39" i="29"/>
  <c r="E83" i="32"/>
  <c r="C85" i="32"/>
  <c r="E56" i="29"/>
  <c r="D85" i="32"/>
  <c r="F85" i="32"/>
  <c r="C82" i="32"/>
  <c r="E57" i="29"/>
  <c r="D82" i="32"/>
  <c r="E41" i="29"/>
  <c r="E82" i="32"/>
  <c r="F82" i="32"/>
  <c r="C84" i="32"/>
  <c r="E58" i="29"/>
  <c r="D84" i="32" s="1"/>
  <c r="E42" i="29"/>
  <c r="E84" i="32"/>
  <c r="C79" i="32"/>
  <c r="E59" i="29"/>
  <c r="D79" i="32"/>
  <c r="E43" i="29"/>
  <c r="E79" i="32" s="1"/>
  <c r="C81" i="32"/>
  <c r="E60" i="29"/>
  <c r="D81" i="32"/>
  <c r="E44" i="29"/>
  <c r="E81" i="32"/>
  <c r="F81" i="32"/>
  <c r="C80" i="32"/>
  <c r="E61" i="29"/>
  <c r="D80" i="32"/>
  <c r="E45" i="29"/>
  <c r="E80" i="32"/>
  <c r="F80" i="32"/>
  <c r="C74" i="32"/>
  <c r="E62" i="29"/>
  <c r="D74" i="32" s="1"/>
  <c r="E46" i="29"/>
  <c r="E74" i="32"/>
  <c r="C75" i="32"/>
  <c r="E63" i="29"/>
  <c r="D75" i="32"/>
  <c r="E47" i="29"/>
  <c r="E75" i="32" s="1"/>
  <c r="C77" i="32"/>
  <c r="E64" i="29"/>
  <c r="D77" i="32"/>
  <c r="E48" i="29"/>
  <c r="E77" i="32" s="1"/>
  <c r="F77" i="32"/>
  <c r="C76" i="32"/>
  <c r="E65" i="29"/>
  <c r="D76" i="32"/>
  <c r="E49" i="29"/>
  <c r="E76" i="32"/>
  <c r="F76" i="32"/>
  <c r="E37" i="29"/>
  <c r="E73" i="32" s="1"/>
  <c r="E53" i="29"/>
  <c r="D73" i="32"/>
  <c r="C73" i="32"/>
  <c r="C64" i="32"/>
  <c r="D54" i="29"/>
  <c r="D64" i="32"/>
  <c r="D38" i="29"/>
  <c r="E64" i="32" s="1"/>
  <c r="F64" i="32"/>
  <c r="C58" i="32"/>
  <c r="D55" i="29"/>
  <c r="D58" i="32"/>
  <c r="D39" i="29"/>
  <c r="E58" i="32"/>
  <c r="F58" i="32"/>
  <c r="C67" i="32"/>
  <c r="D56" i="29"/>
  <c r="D67" i="32"/>
  <c r="D40" i="29"/>
  <c r="E67" i="32"/>
  <c r="F67" i="32"/>
  <c r="C61" i="32"/>
  <c r="D57" i="29"/>
  <c r="D61" i="32" s="1"/>
  <c r="D41" i="29"/>
  <c r="E61" i="32"/>
  <c r="C60" i="32"/>
  <c r="D58" i="29"/>
  <c r="D60" i="32"/>
  <c r="D42" i="29"/>
  <c r="E60" i="32" s="1"/>
  <c r="F60" i="32"/>
  <c r="C56" i="32"/>
  <c r="D59" i="29"/>
  <c r="D56" i="32"/>
  <c r="D43" i="29"/>
  <c r="E56" i="32"/>
  <c r="F56" i="32"/>
  <c r="C66" i="32"/>
  <c r="D60" i="29"/>
  <c r="D66" i="32"/>
  <c r="D44" i="29"/>
  <c r="E66" i="32"/>
  <c r="F66" i="32"/>
  <c r="C63" i="32"/>
  <c r="D61" i="29"/>
  <c r="D63" i="32" s="1"/>
  <c r="D45" i="29"/>
  <c r="E63" i="32"/>
  <c r="F63" i="32"/>
  <c r="C55" i="32"/>
  <c r="D62" i="29"/>
  <c r="D55" i="32"/>
  <c r="D46" i="29"/>
  <c r="E55" i="32" s="1"/>
  <c r="F55" i="32"/>
  <c r="C57" i="32"/>
  <c r="D63" i="29"/>
  <c r="D57" i="32"/>
  <c r="D47" i="29"/>
  <c r="E57" i="32"/>
  <c r="C59" i="32"/>
  <c r="D64" i="29"/>
  <c r="D59" i="32" s="1"/>
  <c r="D48" i="29"/>
  <c r="E59" i="32"/>
  <c r="F59" i="32"/>
  <c r="C65" i="32"/>
  <c r="D65" i="29"/>
  <c r="D65" i="32" s="1"/>
  <c r="D49" i="29"/>
  <c r="E65" i="32"/>
  <c r="D37" i="29"/>
  <c r="E62" i="32"/>
  <c r="D53" i="29"/>
  <c r="D62" i="32" s="1"/>
  <c r="C62" i="32"/>
  <c r="C236" i="31"/>
  <c r="C238" i="31"/>
  <c r="E238" i="31"/>
  <c r="C239" i="31"/>
  <c r="C240" i="31"/>
  <c r="C237" i="31"/>
  <c r="D237" i="31"/>
  <c r="C241" i="31"/>
  <c r="C242" i="31"/>
  <c r="C243" i="31"/>
  <c r="E243" i="31"/>
  <c r="C244" i="31"/>
  <c r="C246" i="31"/>
  <c r="E246" i="31"/>
  <c r="C245" i="31"/>
  <c r="C247" i="31"/>
  <c r="E235" i="31"/>
  <c r="C235" i="31"/>
  <c r="C219" i="31"/>
  <c r="C220" i="31"/>
  <c r="D220" i="31"/>
  <c r="E220" i="31"/>
  <c r="C218" i="31"/>
  <c r="C221" i="31"/>
  <c r="C222" i="31"/>
  <c r="C223" i="31"/>
  <c r="D223" i="31"/>
  <c r="C224" i="31"/>
  <c r="C225" i="31"/>
  <c r="C226" i="31"/>
  <c r="C227" i="31"/>
  <c r="D227" i="31"/>
  <c r="C228" i="31"/>
  <c r="D228" i="31"/>
  <c r="C229" i="31"/>
  <c r="E229" i="31"/>
  <c r="E217" i="31"/>
  <c r="D217" i="31"/>
  <c r="C217" i="31"/>
  <c r="C201" i="31"/>
  <c r="C203" i="31"/>
  <c r="C199" i="31"/>
  <c r="C202" i="31"/>
  <c r="E202" i="31"/>
  <c r="C204" i="31"/>
  <c r="C207" i="31"/>
  <c r="C206" i="31"/>
  <c r="E206" i="31"/>
  <c r="C205" i="31"/>
  <c r="C208" i="31"/>
  <c r="C209" i="31"/>
  <c r="D209" i="31"/>
  <c r="C210" i="31"/>
  <c r="D210" i="31"/>
  <c r="E210" i="31"/>
  <c r="C211" i="31"/>
  <c r="E200" i="31"/>
  <c r="C200" i="31"/>
  <c r="C181" i="31"/>
  <c r="C184" i="31"/>
  <c r="C182" i="31"/>
  <c r="D182" i="31"/>
  <c r="E182" i="31"/>
  <c r="C186" i="31"/>
  <c r="C185" i="31"/>
  <c r="C187" i="31"/>
  <c r="C188" i="31"/>
  <c r="D188" i="31"/>
  <c r="C189" i="31"/>
  <c r="C190" i="31"/>
  <c r="C191" i="31"/>
  <c r="E191" i="31"/>
  <c r="C192" i="31"/>
  <c r="E192" i="31"/>
  <c r="C193" i="31"/>
  <c r="D183" i="31"/>
  <c r="C183" i="31"/>
  <c r="C165" i="31"/>
  <c r="C166" i="31"/>
  <c r="D166" i="31"/>
  <c r="C164" i="31"/>
  <c r="D164" i="31"/>
  <c r="C167" i="31"/>
  <c r="C168" i="31"/>
  <c r="C169" i="31"/>
  <c r="C170" i="31"/>
  <c r="D170" i="31"/>
  <c r="E170" i="31"/>
  <c r="C171" i="31"/>
  <c r="C172" i="31"/>
  <c r="C174" i="31"/>
  <c r="C173" i="31"/>
  <c r="D173" i="31"/>
  <c r="C175" i="31"/>
  <c r="E175" i="31"/>
  <c r="C163" i="31"/>
  <c r="C149" i="31"/>
  <c r="C148" i="31"/>
  <c r="E148" i="31"/>
  <c r="C147" i="31"/>
  <c r="C145" i="31"/>
  <c r="E145" i="31"/>
  <c r="C150" i="31"/>
  <c r="D150" i="31"/>
  <c r="C152" i="31"/>
  <c r="C153" i="31"/>
  <c r="E153" i="31"/>
  <c r="C151" i="31"/>
  <c r="C154" i="31"/>
  <c r="C156" i="31"/>
  <c r="C155" i="31"/>
  <c r="D155" i="31"/>
  <c r="C157" i="31"/>
  <c r="E157" i="31"/>
  <c r="E146" i="31"/>
  <c r="C146" i="31"/>
  <c r="C128" i="31"/>
  <c r="C129" i="31"/>
  <c r="E129" i="31"/>
  <c r="C130" i="31"/>
  <c r="C131" i="31"/>
  <c r="E131" i="31"/>
  <c r="C133" i="31"/>
  <c r="C135" i="31"/>
  <c r="D135" i="31"/>
  <c r="C134" i="31"/>
  <c r="C132" i="31"/>
  <c r="E132" i="31"/>
  <c r="C136" i="31"/>
  <c r="C137" i="31"/>
  <c r="C138" i="31"/>
  <c r="E138" i="31"/>
  <c r="C139" i="31"/>
  <c r="E127" i="31"/>
  <c r="D127" i="31"/>
  <c r="C127" i="31"/>
  <c r="C111" i="31"/>
  <c r="C110" i="31"/>
  <c r="D110" i="31"/>
  <c r="C114" i="31"/>
  <c r="D114" i="31"/>
  <c r="C112" i="31"/>
  <c r="C113" i="31"/>
  <c r="D113" i="31"/>
  <c r="C116" i="31"/>
  <c r="C117" i="31"/>
  <c r="C115" i="31"/>
  <c r="E115" i="31"/>
  <c r="C118" i="31"/>
  <c r="C119" i="31"/>
  <c r="C120" i="31"/>
  <c r="E120" i="31"/>
  <c r="C121" i="31"/>
  <c r="E121" i="31"/>
  <c r="C109" i="31"/>
  <c r="C93" i="31"/>
  <c r="C96" i="31"/>
  <c r="D96" i="31"/>
  <c r="E96" i="31"/>
  <c r="C94" i="31"/>
  <c r="D94" i="31"/>
  <c r="E94" i="31"/>
  <c r="C95" i="31"/>
  <c r="C92" i="31"/>
  <c r="C97" i="31"/>
  <c r="C98" i="31"/>
  <c r="D98" i="31"/>
  <c r="C99" i="31"/>
  <c r="E99" i="31"/>
  <c r="C101" i="31"/>
  <c r="C100" i="31"/>
  <c r="C102" i="31"/>
  <c r="C103" i="31"/>
  <c r="C91" i="31"/>
  <c r="C73" i="31"/>
  <c r="C74" i="31"/>
  <c r="C75" i="31"/>
  <c r="D75" i="31"/>
  <c r="C76" i="31"/>
  <c r="C77" i="31"/>
  <c r="C78" i="31"/>
  <c r="E78" i="31"/>
  <c r="C79" i="31"/>
  <c r="C80" i="31"/>
  <c r="E80" i="31"/>
  <c r="C81" i="31"/>
  <c r="C82" i="31"/>
  <c r="E82" i="31"/>
  <c r="C83" i="31"/>
  <c r="D83" i="31"/>
  <c r="C84" i="31"/>
  <c r="C85" i="31"/>
  <c r="D85" i="31"/>
  <c r="D73" i="31"/>
  <c r="E59" i="31"/>
  <c r="E65" i="31"/>
  <c r="E67" i="31"/>
  <c r="D59" i="31"/>
  <c r="D64" i="31"/>
  <c r="D67" i="31"/>
  <c r="C55" i="31"/>
  <c r="C59" i="31"/>
  <c r="C58" i="31"/>
  <c r="C60" i="31"/>
  <c r="C57" i="31"/>
  <c r="C61" i="31"/>
  <c r="C62" i="31"/>
  <c r="C63" i="31"/>
  <c r="C64" i="31"/>
  <c r="C65" i="31"/>
  <c r="C66" i="31"/>
  <c r="C67" i="31"/>
  <c r="C56" i="31"/>
  <c r="F56" i="31"/>
  <c r="C43" i="27"/>
  <c r="F109" i="31" s="1"/>
  <c r="N54" i="27"/>
  <c r="D241" i="31" s="1"/>
  <c r="N38" i="27"/>
  <c r="E241" i="31" s="1"/>
  <c r="C38" i="27"/>
  <c r="F190" i="31" s="1"/>
  <c r="F241" i="31"/>
  <c r="N55" i="27"/>
  <c r="D238" i="31" s="1"/>
  <c r="N39" i="27"/>
  <c r="C39" i="27"/>
  <c r="F130" i="31" s="1"/>
  <c r="F238" i="31"/>
  <c r="N56" i="27"/>
  <c r="D243" i="31" s="1"/>
  <c r="N40" i="27"/>
  <c r="C40" i="27"/>
  <c r="F211" i="31" s="1"/>
  <c r="F243" i="31"/>
  <c r="N57" i="27"/>
  <c r="D242" i="31" s="1"/>
  <c r="N41" i="27"/>
  <c r="E242" i="31" s="1"/>
  <c r="C41" i="27"/>
  <c r="F82" i="31" s="1"/>
  <c r="F242" i="31"/>
  <c r="N58" i="27"/>
  <c r="N42" i="27"/>
  <c r="E237" i="31" s="1"/>
  <c r="C42" i="27"/>
  <c r="F218" i="31" s="1"/>
  <c r="F237" i="31"/>
  <c r="N59" i="27"/>
  <c r="D235" i="31" s="1"/>
  <c r="N43" i="27"/>
  <c r="N60" i="27"/>
  <c r="D247" i="31" s="1"/>
  <c r="N44" i="27"/>
  <c r="E247" i="31" s="1"/>
  <c r="C44" i="27"/>
  <c r="F228" i="31" s="1"/>
  <c r="F247" i="31"/>
  <c r="N61" i="27"/>
  <c r="D244" i="31" s="1"/>
  <c r="N45" i="27"/>
  <c r="E244" i="31" s="1"/>
  <c r="C45" i="27"/>
  <c r="F223" i="31" s="1"/>
  <c r="N62" i="27"/>
  <c r="D240" i="31" s="1"/>
  <c r="N46" i="27"/>
  <c r="E240" i="31" s="1"/>
  <c r="C46" i="27"/>
  <c r="F240" i="31"/>
  <c r="N63" i="27"/>
  <c r="D236" i="31" s="1"/>
  <c r="N47" i="27"/>
  <c r="E236" i="31" s="1"/>
  <c r="C47" i="27"/>
  <c r="F129" i="31" s="1"/>
  <c r="N64" i="27"/>
  <c r="D239" i="31" s="1"/>
  <c r="N48" i="27"/>
  <c r="E239" i="31" s="1"/>
  <c r="C48" i="27"/>
  <c r="F186" i="31" s="1"/>
  <c r="F239" i="31"/>
  <c r="N65" i="27"/>
  <c r="D245" i="31" s="1"/>
  <c r="N49" i="27"/>
  <c r="E245" i="31" s="1"/>
  <c r="C49" i="27"/>
  <c r="F189" i="31" s="1"/>
  <c r="C37" i="27"/>
  <c r="F73" i="31" s="1"/>
  <c r="F246" i="31"/>
  <c r="N37" i="27"/>
  <c r="N53" i="27"/>
  <c r="D246" i="31" s="1"/>
  <c r="M54" i="27"/>
  <c r="D225" i="31" s="1"/>
  <c r="M38" i="27"/>
  <c r="E225" i="31" s="1"/>
  <c r="F225" i="31"/>
  <c r="M55" i="27"/>
  <c r="D221" i="31" s="1"/>
  <c r="M39" i="27"/>
  <c r="E221" i="31" s="1"/>
  <c r="F221" i="31"/>
  <c r="M56" i="27"/>
  <c r="D229" i="31" s="1"/>
  <c r="M40" i="27"/>
  <c r="F229" i="31"/>
  <c r="M57" i="27"/>
  <c r="D224" i="31" s="1"/>
  <c r="M41" i="27"/>
  <c r="E224" i="31" s="1"/>
  <c r="M58" i="27"/>
  <c r="D218" i="31" s="1"/>
  <c r="M42" i="27"/>
  <c r="E218" i="31" s="1"/>
  <c r="M59" i="27"/>
  <c r="M43" i="27"/>
  <c r="M60" i="27"/>
  <c r="M44" i="27"/>
  <c r="E228" i="31" s="1"/>
  <c r="M61" i="27"/>
  <c r="M45" i="27"/>
  <c r="E223" i="31" s="1"/>
  <c r="M62" i="27"/>
  <c r="M46" i="27"/>
  <c r="F220" i="31"/>
  <c r="M63" i="27"/>
  <c r="D219" i="31" s="1"/>
  <c r="M47" i="27"/>
  <c r="E219" i="31" s="1"/>
  <c r="M64" i="27"/>
  <c r="D222" i="31" s="1"/>
  <c r="M48" i="27"/>
  <c r="E222" i="31" s="1"/>
  <c r="F222" i="31"/>
  <c r="M65" i="27"/>
  <c r="D226" i="31" s="1"/>
  <c r="M49" i="27"/>
  <c r="E226" i="31" s="1"/>
  <c r="F226" i="31"/>
  <c r="M37" i="27"/>
  <c r="E227" i="31" s="1"/>
  <c r="M53" i="27"/>
  <c r="L54" i="27"/>
  <c r="D206" i="31" s="1"/>
  <c r="L38" i="27"/>
  <c r="F206" i="31"/>
  <c r="L55" i="27"/>
  <c r="D203" i="31" s="1"/>
  <c r="L39" i="27"/>
  <c r="E203" i="31" s="1"/>
  <c r="L56" i="27"/>
  <c r="D211" i="31" s="1"/>
  <c r="L40" i="27"/>
  <c r="E211" i="31" s="1"/>
  <c r="L57" i="27"/>
  <c r="D205" i="31" s="1"/>
  <c r="L41" i="27"/>
  <c r="E205" i="31" s="1"/>
  <c r="F205" i="31"/>
  <c r="L58" i="27"/>
  <c r="D199" i="31" s="1"/>
  <c r="L42" i="27"/>
  <c r="E199" i="31" s="1"/>
  <c r="F199" i="31"/>
  <c r="L59" i="27"/>
  <c r="D200" i="31" s="1"/>
  <c r="L43" i="27"/>
  <c r="L60" i="27"/>
  <c r="L44" i="27"/>
  <c r="F210" i="31"/>
  <c r="L61" i="27"/>
  <c r="D207" i="31" s="1"/>
  <c r="L45" i="27"/>
  <c r="E207" i="31" s="1"/>
  <c r="L62" i="27"/>
  <c r="D201" i="31" s="1"/>
  <c r="L46" i="27"/>
  <c r="E201" i="31" s="1"/>
  <c r="F201" i="31"/>
  <c r="L63" i="27"/>
  <c r="D204" i="31" s="1"/>
  <c r="L47" i="27"/>
  <c r="E204" i="31" s="1"/>
  <c r="F204" i="31"/>
  <c r="L64" i="27"/>
  <c r="D202" i="31" s="1"/>
  <c r="L48" i="27"/>
  <c r="F202" i="31"/>
  <c r="L65" i="27"/>
  <c r="D208" i="31" s="1"/>
  <c r="L49" i="27"/>
  <c r="E208" i="31" s="1"/>
  <c r="F209" i="31"/>
  <c r="L37" i="27"/>
  <c r="E209" i="31" s="1"/>
  <c r="L53" i="27"/>
  <c r="K54" i="27"/>
  <c r="D190" i="31" s="1"/>
  <c r="K38" i="27"/>
  <c r="E190" i="31" s="1"/>
  <c r="K55" i="27"/>
  <c r="D185" i="31" s="1"/>
  <c r="K39" i="27"/>
  <c r="E185" i="31" s="1"/>
  <c r="F185" i="31"/>
  <c r="K56" i="27"/>
  <c r="D193" i="31" s="1"/>
  <c r="K40" i="27"/>
  <c r="E193" i="31" s="1"/>
  <c r="F193" i="31"/>
  <c r="K57" i="27"/>
  <c r="K41" i="27"/>
  <c r="E188" i="31" s="1"/>
  <c r="K58" i="27"/>
  <c r="K42" i="27"/>
  <c r="F182" i="31"/>
  <c r="K59" i="27"/>
  <c r="D181" i="31" s="1"/>
  <c r="K43" i="27"/>
  <c r="E181" i="31" s="1"/>
  <c r="F181" i="31"/>
  <c r="K60" i="27"/>
  <c r="D192" i="31" s="1"/>
  <c r="K44" i="27"/>
  <c r="F192" i="31"/>
  <c r="K61" i="27"/>
  <c r="D187" i="31" s="1"/>
  <c r="K45" i="27"/>
  <c r="E187" i="31" s="1"/>
  <c r="K62" i="27"/>
  <c r="D184" i="31" s="1"/>
  <c r="K46" i="27"/>
  <c r="E184" i="31" s="1"/>
  <c r="F184" i="31"/>
  <c r="K63" i="27"/>
  <c r="K47" i="27"/>
  <c r="E183" i="31" s="1"/>
  <c r="K64" i="27"/>
  <c r="D186" i="31" s="1"/>
  <c r="K48" i="27"/>
  <c r="E186" i="31" s="1"/>
  <c r="K65" i="27"/>
  <c r="D189" i="31" s="1"/>
  <c r="K49" i="27"/>
  <c r="E189" i="31" s="1"/>
  <c r="K37" i="27"/>
  <c r="K53" i="27"/>
  <c r="D191" i="31" s="1"/>
  <c r="F172" i="31"/>
  <c r="F175" i="31"/>
  <c r="F170" i="31"/>
  <c r="F173" i="31"/>
  <c r="F166" i="31"/>
  <c r="F165" i="31"/>
  <c r="F174" i="31"/>
  <c r="J38" i="27"/>
  <c r="E172" i="31" s="1"/>
  <c r="J39" i="27"/>
  <c r="E167" i="31" s="1"/>
  <c r="J40" i="27"/>
  <c r="J41" i="27"/>
  <c r="J42" i="27"/>
  <c r="E164" i="31" s="1"/>
  <c r="J43" i="27"/>
  <c r="E163" i="31" s="1"/>
  <c r="J44" i="27"/>
  <c r="E173" i="31" s="1"/>
  <c r="J45" i="27"/>
  <c r="E169" i="31" s="1"/>
  <c r="J46" i="27"/>
  <c r="E166" i="31" s="1"/>
  <c r="J47" i="27"/>
  <c r="E165" i="31" s="1"/>
  <c r="J48" i="27"/>
  <c r="E168" i="31" s="1"/>
  <c r="J49" i="27"/>
  <c r="E171" i="31" s="1"/>
  <c r="J37" i="27"/>
  <c r="E174" i="31" s="1"/>
  <c r="J54" i="27"/>
  <c r="D172" i="31" s="1"/>
  <c r="J55" i="27"/>
  <c r="D167" i="31" s="1"/>
  <c r="J56" i="27"/>
  <c r="D175" i="31" s="1"/>
  <c r="J57" i="27"/>
  <c r="J58" i="27"/>
  <c r="J59" i="27"/>
  <c r="D163" i="31" s="1"/>
  <c r="J60" i="27"/>
  <c r="J61" i="27"/>
  <c r="D169" i="31" s="1"/>
  <c r="J62" i="27"/>
  <c r="J63" i="27"/>
  <c r="D165" i="31" s="1"/>
  <c r="J64" i="27"/>
  <c r="D168" i="31" s="1"/>
  <c r="J65" i="27"/>
  <c r="D171" i="31" s="1"/>
  <c r="J53" i="27"/>
  <c r="D174" i="31" s="1"/>
  <c r="F153" i="31"/>
  <c r="F147" i="31"/>
  <c r="F157" i="31"/>
  <c r="F145" i="31"/>
  <c r="F155" i="31"/>
  <c r="F148" i="31"/>
  <c r="F150" i="31"/>
  <c r="F154" i="31"/>
  <c r="I38" i="27"/>
  <c r="I39" i="27"/>
  <c r="E147" i="31" s="1"/>
  <c r="I40" i="27"/>
  <c r="I41" i="27"/>
  <c r="E151" i="31" s="1"/>
  <c r="I42" i="27"/>
  <c r="I43" i="27"/>
  <c r="I44" i="27"/>
  <c r="E155" i="31" s="1"/>
  <c r="I45" i="27"/>
  <c r="E152" i="31" s="1"/>
  <c r="I46" i="27"/>
  <c r="I47" i="27"/>
  <c r="E149" i="31" s="1"/>
  <c r="I48" i="27"/>
  <c r="E150" i="31" s="1"/>
  <c r="I49" i="27"/>
  <c r="E154" i="31" s="1"/>
  <c r="I37" i="27"/>
  <c r="E156" i="31" s="1"/>
  <c r="I54" i="27"/>
  <c r="D153" i="31" s="1"/>
  <c r="I55" i="27"/>
  <c r="D147" i="31" s="1"/>
  <c r="I56" i="27"/>
  <c r="D157" i="31" s="1"/>
  <c r="I57" i="27"/>
  <c r="D151" i="31" s="1"/>
  <c r="I58" i="27"/>
  <c r="D145" i="31" s="1"/>
  <c r="I59" i="27"/>
  <c r="D146" i="31" s="1"/>
  <c r="I60" i="27"/>
  <c r="I61" i="27"/>
  <c r="D152" i="31" s="1"/>
  <c r="I62" i="27"/>
  <c r="D148" i="31" s="1"/>
  <c r="I63" i="27"/>
  <c r="D149" i="31" s="1"/>
  <c r="I64" i="27"/>
  <c r="I65" i="27"/>
  <c r="D154" i="31" s="1"/>
  <c r="I53" i="27"/>
  <c r="D156" i="31" s="1"/>
  <c r="F139" i="31"/>
  <c r="F133" i="31"/>
  <c r="F132" i="31"/>
  <c r="F128" i="31"/>
  <c r="F131" i="31"/>
  <c r="F135" i="31"/>
  <c r="H38" i="27"/>
  <c r="E136" i="31" s="1"/>
  <c r="H39" i="27"/>
  <c r="E130" i="31" s="1"/>
  <c r="H40" i="27"/>
  <c r="E139" i="31" s="1"/>
  <c r="H41" i="27"/>
  <c r="E133" i="31" s="1"/>
  <c r="H42" i="27"/>
  <c r="H43" i="27"/>
  <c r="H44" i="27"/>
  <c r="H45" i="27"/>
  <c r="E134" i="31" s="1"/>
  <c r="H46" i="27"/>
  <c r="E128" i="31" s="1"/>
  <c r="H47" i="27"/>
  <c r="H48" i="27"/>
  <c r="H49" i="27"/>
  <c r="E137" i="31" s="1"/>
  <c r="H37" i="27"/>
  <c r="E135" i="31" s="1"/>
  <c r="H54" i="27"/>
  <c r="D136" i="31" s="1"/>
  <c r="H55" i="27"/>
  <c r="D130" i="31" s="1"/>
  <c r="H56" i="27"/>
  <c r="D139" i="31" s="1"/>
  <c r="H57" i="27"/>
  <c r="D133" i="31" s="1"/>
  <c r="H58" i="27"/>
  <c r="D132" i="31" s="1"/>
  <c r="H59" i="27"/>
  <c r="H60" i="27"/>
  <c r="D138" i="31" s="1"/>
  <c r="H61" i="27"/>
  <c r="D134" i="31" s="1"/>
  <c r="H62" i="27"/>
  <c r="D128" i="31" s="1"/>
  <c r="H63" i="27"/>
  <c r="D129" i="31" s="1"/>
  <c r="H64" i="27"/>
  <c r="D131" i="31" s="1"/>
  <c r="H65" i="27"/>
  <c r="D137" i="31" s="1"/>
  <c r="H53" i="27"/>
  <c r="G54" i="27"/>
  <c r="D116" i="31" s="1"/>
  <c r="G55" i="27"/>
  <c r="D112" i="31" s="1"/>
  <c r="G56" i="27"/>
  <c r="D120" i="31" s="1"/>
  <c r="G57" i="27"/>
  <c r="D115" i="31" s="1"/>
  <c r="G58" i="27"/>
  <c r="G59" i="27"/>
  <c r="D109" i="31" s="1"/>
  <c r="G60" i="27"/>
  <c r="D121" i="31" s="1"/>
  <c r="G61" i="27"/>
  <c r="D117" i="31" s="1"/>
  <c r="G62" i="27"/>
  <c r="G63" i="27"/>
  <c r="D111" i="31" s="1"/>
  <c r="G64" i="27"/>
  <c r="G65" i="27"/>
  <c r="D118" i="31" s="1"/>
  <c r="G53" i="27"/>
  <c r="D119" i="31" s="1"/>
  <c r="G38" i="27"/>
  <c r="E116" i="31" s="1"/>
  <c r="G39" i="27"/>
  <c r="E112" i="31" s="1"/>
  <c r="G40" i="27"/>
  <c r="G41" i="27"/>
  <c r="G42" i="27"/>
  <c r="E110" i="31" s="1"/>
  <c r="G43" i="27"/>
  <c r="E109" i="31" s="1"/>
  <c r="G44" i="27"/>
  <c r="G45" i="27"/>
  <c r="E117" i="31" s="1"/>
  <c r="G46" i="27"/>
  <c r="E114" i="31" s="1"/>
  <c r="G47" i="27"/>
  <c r="E111" i="31" s="1"/>
  <c r="G48" i="27"/>
  <c r="E113" i="31" s="1"/>
  <c r="G49" i="27"/>
  <c r="E118" i="31" s="1"/>
  <c r="G37" i="27"/>
  <c r="E119" i="31" s="1"/>
  <c r="F120" i="31"/>
  <c r="F115" i="31"/>
  <c r="F110" i="31"/>
  <c r="F114" i="31"/>
  <c r="F113" i="31"/>
  <c r="F119" i="31"/>
  <c r="F43" i="27"/>
  <c r="E91" i="31" s="1"/>
  <c r="F38" i="27"/>
  <c r="F39" i="27"/>
  <c r="F40" i="27"/>
  <c r="E103" i="31" s="1"/>
  <c r="F41" i="27"/>
  <c r="E98" i="31" s="1"/>
  <c r="F42" i="27"/>
  <c r="E92" i="31" s="1"/>
  <c r="F44" i="27"/>
  <c r="E100" i="31" s="1"/>
  <c r="F45" i="27"/>
  <c r="E97" i="31" s="1"/>
  <c r="F46" i="27"/>
  <c r="E93" i="31" s="1"/>
  <c r="F47" i="27"/>
  <c r="F48" i="27"/>
  <c r="E95" i="31" s="1"/>
  <c r="F49" i="27"/>
  <c r="E102" i="31" s="1"/>
  <c r="F37" i="27"/>
  <c r="E101" i="31" s="1"/>
  <c r="F94" i="31"/>
  <c r="F103" i="31"/>
  <c r="F98" i="31"/>
  <c r="F100" i="31"/>
  <c r="F93" i="31"/>
  <c r="F95" i="31"/>
  <c r="F101" i="31"/>
  <c r="F83" i="31"/>
  <c r="F85" i="31"/>
  <c r="F81" i="31"/>
  <c r="F80" i="31"/>
  <c r="F74" i="31"/>
  <c r="F77" i="31"/>
  <c r="F58" i="31"/>
  <c r="F67" i="31"/>
  <c r="F61" i="31"/>
  <c r="F66" i="31"/>
  <c r="F60" i="31"/>
  <c r="F62" i="31"/>
  <c r="F60" i="27"/>
  <c r="D100" i="31" s="1"/>
  <c r="C36" i="27"/>
  <c r="N65" i="28"/>
  <c r="M65" i="28"/>
  <c r="L65" i="28"/>
  <c r="K65" i="28"/>
  <c r="J65" i="28"/>
  <c r="I65" i="28"/>
  <c r="H65" i="28"/>
  <c r="G65" i="28"/>
  <c r="F65" i="28"/>
  <c r="E65" i="28"/>
  <c r="D65" i="28"/>
  <c r="C65" i="28"/>
  <c r="N64" i="28"/>
  <c r="M64" i="28"/>
  <c r="L64" i="28"/>
  <c r="K64" i="28"/>
  <c r="J64" i="28"/>
  <c r="I64" i="28"/>
  <c r="H64" i="28"/>
  <c r="G64" i="28"/>
  <c r="F64" i="28"/>
  <c r="E64" i="28"/>
  <c r="D64" i="28"/>
  <c r="C64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N40" i="28"/>
  <c r="M40" i="28"/>
  <c r="L40" i="28"/>
  <c r="K40" i="28"/>
  <c r="J40" i="28"/>
  <c r="I40" i="28"/>
  <c r="H40" i="28"/>
  <c r="G40" i="28"/>
  <c r="F40" i="28"/>
  <c r="D40" i="28"/>
  <c r="C40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N65" i="30"/>
  <c r="M65" i="30"/>
  <c r="L65" i="30"/>
  <c r="K65" i="30"/>
  <c r="J65" i="30"/>
  <c r="I65" i="30"/>
  <c r="H65" i="30"/>
  <c r="G65" i="30"/>
  <c r="F65" i="30"/>
  <c r="E65" i="30"/>
  <c r="D65" i="30"/>
  <c r="C65" i="30"/>
  <c r="N64" i="30"/>
  <c r="M64" i="30"/>
  <c r="L64" i="30"/>
  <c r="K64" i="30"/>
  <c r="J64" i="30"/>
  <c r="I64" i="30"/>
  <c r="H64" i="30"/>
  <c r="G64" i="30"/>
  <c r="F64" i="30"/>
  <c r="E64" i="30"/>
  <c r="D64" i="30"/>
  <c r="C64" i="30"/>
  <c r="N63" i="30"/>
  <c r="M63" i="30"/>
  <c r="L63" i="30"/>
  <c r="K63" i="30"/>
  <c r="J63" i="30"/>
  <c r="I63" i="30"/>
  <c r="H63" i="30"/>
  <c r="G63" i="30"/>
  <c r="F63" i="30"/>
  <c r="E63" i="30"/>
  <c r="D63" i="30"/>
  <c r="C63" i="30"/>
  <c r="N62" i="30"/>
  <c r="M62" i="30"/>
  <c r="L62" i="30"/>
  <c r="K62" i="30"/>
  <c r="J62" i="30"/>
  <c r="I62" i="30"/>
  <c r="H62" i="30"/>
  <c r="G62" i="30"/>
  <c r="F62" i="30"/>
  <c r="E62" i="30"/>
  <c r="D62" i="30"/>
  <c r="C62" i="30"/>
  <c r="N61" i="30"/>
  <c r="M61" i="30"/>
  <c r="L61" i="30"/>
  <c r="K61" i="30"/>
  <c r="J61" i="30"/>
  <c r="I61" i="30"/>
  <c r="H61" i="30"/>
  <c r="G61" i="30"/>
  <c r="F61" i="30"/>
  <c r="E61" i="30"/>
  <c r="D61" i="30"/>
  <c r="C61" i="30"/>
  <c r="N60" i="30"/>
  <c r="M60" i="30"/>
  <c r="L60" i="30"/>
  <c r="K60" i="30"/>
  <c r="J60" i="30"/>
  <c r="I60" i="30"/>
  <c r="H60" i="30"/>
  <c r="G60" i="30"/>
  <c r="F60" i="30"/>
  <c r="E60" i="30"/>
  <c r="D60" i="30"/>
  <c r="C60" i="30"/>
  <c r="N59" i="30"/>
  <c r="M59" i="30"/>
  <c r="L59" i="30"/>
  <c r="K59" i="30"/>
  <c r="J59" i="30"/>
  <c r="I59" i="30"/>
  <c r="H59" i="30"/>
  <c r="G59" i="30"/>
  <c r="F59" i="30"/>
  <c r="E59" i="30"/>
  <c r="D59" i="30"/>
  <c r="C59" i="30"/>
  <c r="N58" i="30"/>
  <c r="M58" i="30"/>
  <c r="L58" i="30"/>
  <c r="K58" i="30"/>
  <c r="J58" i="30"/>
  <c r="I58" i="30"/>
  <c r="H58" i="30"/>
  <c r="G58" i="30"/>
  <c r="F58" i="30"/>
  <c r="E58" i="30"/>
  <c r="D58" i="30"/>
  <c r="C58" i="30"/>
  <c r="N57" i="30"/>
  <c r="M57" i="30"/>
  <c r="L57" i="30"/>
  <c r="K57" i="30"/>
  <c r="J57" i="30"/>
  <c r="I57" i="30"/>
  <c r="H57" i="30"/>
  <c r="G57" i="30"/>
  <c r="F57" i="30"/>
  <c r="E57" i="30"/>
  <c r="D57" i="30"/>
  <c r="C57" i="30"/>
  <c r="N56" i="30"/>
  <c r="M56" i="30"/>
  <c r="L56" i="30"/>
  <c r="K56" i="30"/>
  <c r="J56" i="30"/>
  <c r="I56" i="30"/>
  <c r="H56" i="30"/>
  <c r="G56" i="30"/>
  <c r="F56" i="30"/>
  <c r="E56" i="30"/>
  <c r="D56" i="30"/>
  <c r="C56" i="30"/>
  <c r="N55" i="30"/>
  <c r="M55" i="30"/>
  <c r="L55" i="30"/>
  <c r="K55" i="30"/>
  <c r="J55" i="30"/>
  <c r="I55" i="30"/>
  <c r="H55" i="30"/>
  <c r="G55" i="30"/>
  <c r="F55" i="30"/>
  <c r="E55" i="30"/>
  <c r="D55" i="30"/>
  <c r="C55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N53" i="30"/>
  <c r="M53" i="30"/>
  <c r="L53" i="30"/>
  <c r="K53" i="30"/>
  <c r="J53" i="30"/>
  <c r="I53" i="30"/>
  <c r="H53" i="30"/>
  <c r="G53" i="30"/>
  <c r="F53" i="30"/>
  <c r="E53" i="30"/>
  <c r="D53" i="30"/>
  <c r="C53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N49" i="30"/>
  <c r="M49" i="30"/>
  <c r="L49" i="30"/>
  <c r="K49" i="30"/>
  <c r="J49" i="30"/>
  <c r="I49" i="30"/>
  <c r="H49" i="30"/>
  <c r="G49" i="30"/>
  <c r="F49" i="30"/>
  <c r="E49" i="30"/>
  <c r="D49" i="30"/>
  <c r="C49" i="30"/>
  <c r="N48" i="30"/>
  <c r="M48" i="30"/>
  <c r="L48" i="30"/>
  <c r="K48" i="30"/>
  <c r="J48" i="30"/>
  <c r="I48" i="30"/>
  <c r="H48" i="30"/>
  <c r="G48" i="30"/>
  <c r="F48" i="30"/>
  <c r="E48" i="30"/>
  <c r="D48" i="30"/>
  <c r="C48" i="30"/>
  <c r="N47" i="30"/>
  <c r="M47" i="30"/>
  <c r="L47" i="30"/>
  <c r="K47" i="30"/>
  <c r="J47" i="30"/>
  <c r="I47" i="30"/>
  <c r="H47" i="30"/>
  <c r="G47" i="30"/>
  <c r="F47" i="30"/>
  <c r="E47" i="30"/>
  <c r="D47" i="30"/>
  <c r="C47" i="30"/>
  <c r="N46" i="30"/>
  <c r="M46" i="30"/>
  <c r="L46" i="30"/>
  <c r="K46" i="30"/>
  <c r="J46" i="30"/>
  <c r="I46" i="30"/>
  <c r="H46" i="30"/>
  <c r="G46" i="30"/>
  <c r="F46" i="30"/>
  <c r="E46" i="30"/>
  <c r="D46" i="30"/>
  <c r="C46" i="30"/>
  <c r="N45" i="30"/>
  <c r="M45" i="30"/>
  <c r="L45" i="30"/>
  <c r="K45" i="30"/>
  <c r="J45" i="30"/>
  <c r="I45" i="30"/>
  <c r="H45" i="30"/>
  <c r="G45" i="30"/>
  <c r="F45" i="30"/>
  <c r="E45" i="30"/>
  <c r="D45" i="30"/>
  <c r="C45" i="30"/>
  <c r="N44" i="30"/>
  <c r="M44" i="30"/>
  <c r="L44" i="30"/>
  <c r="K44" i="30"/>
  <c r="J44" i="30"/>
  <c r="I44" i="30"/>
  <c r="H44" i="30"/>
  <c r="G44" i="30"/>
  <c r="F44" i="30"/>
  <c r="E44" i="30"/>
  <c r="D44" i="30"/>
  <c r="C44" i="30"/>
  <c r="N43" i="30"/>
  <c r="M43" i="30"/>
  <c r="L43" i="30"/>
  <c r="K43" i="30"/>
  <c r="J43" i="30"/>
  <c r="I43" i="30"/>
  <c r="H43" i="30"/>
  <c r="G43" i="30"/>
  <c r="F43" i="30"/>
  <c r="E43" i="30"/>
  <c r="D43" i="30"/>
  <c r="C43" i="30"/>
  <c r="N42" i="30"/>
  <c r="M42" i="30"/>
  <c r="L42" i="30"/>
  <c r="K42" i="30"/>
  <c r="J42" i="30"/>
  <c r="I42" i="30"/>
  <c r="H42" i="30"/>
  <c r="G42" i="30"/>
  <c r="F42" i="30"/>
  <c r="E42" i="30"/>
  <c r="D42" i="30"/>
  <c r="C42" i="30"/>
  <c r="N41" i="30"/>
  <c r="M41" i="30"/>
  <c r="L41" i="30"/>
  <c r="K41" i="30"/>
  <c r="J41" i="30"/>
  <c r="I41" i="30"/>
  <c r="H41" i="30"/>
  <c r="G41" i="30"/>
  <c r="F41" i="30"/>
  <c r="D41" i="30"/>
  <c r="C41" i="30"/>
  <c r="N40" i="30"/>
  <c r="M40" i="30"/>
  <c r="L40" i="30"/>
  <c r="K40" i="30"/>
  <c r="J40" i="30"/>
  <c r="I40" i="30"/>
  <c r="H40" i="30"/>
  <c r="G40" i="30"/>
  <c r="F40" i="30"/>
  <c r="D40" i="30"/>
  <c r="C40" i="30"/>
  <c r="N39" i="30"/>
  <c r="M39" i="30"/>
  <c r="L39" i="30"/>
  <c r="K39" i="30"/>
  <c r="J39" i="30"/>
  <c r="I39" i="30"/>
  <c r="H39" i="30"/>
  <c r="G39" i="30"/>
  <c r="F39" i="30"/>
  <c r="E39" i="30"/>
  <c r="D39" i="30"/>
  <c r="C39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C65" i="29"/>
  <c r="C64" i="29"/>
  <c r="C63" i="29"/>
  <c r="C62" i="29"/>
  <c r="C61" i="29"/>
  <c r="C60" i="29"/>
  <c r="C59" i="29"/>
  <c r="C58" i="29"/>
  <c r="C57" i="29"/>
  <c r="C56" i="29"/>
  <c r="C55" i="29"/>
  <c r="C54" i="29"/>
  <c r="C53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F65" i="27"/>
  <c r="D102" i="31" s="1"/>
  <c r="E65" i="27"/>
  <c r="D76" i="31" s="1"/>
  <c r="D65" i="27"/>
  <c r="D65" i="31" s="1"/>
  <c r="C65" i="27"/>
  <c r="F64" i="27"/>
  <c r="D95" i="31" s="1"/>
  <c r="E64" i="27"/>
  <c r="D77" i="31" s="1"/>
  <c r="D64" i="27"/>
  <c r="D60" i="31" s="1"/>
  <c r="C64" i="27"/>
  <c r="F63" i="27"/>
  <c r="E63" i="27"/>
  <c r="D63" i="27"/>
  <c r="C63" i="27"/>
  <c r="F62" i="27"/>
  <c r="D93" i="31" s="1"/>
  <c r="E62" i="27"/>
  <c r="D74" i="31" s="1"/>
  <c r="D62" i="27"/>
  <c r="D56" i="31" s="1"/>
  <c r="C62" i="27"/>
  <c r="F61" i="27"/>
  <c r="D97" i="31" s="1"/>
  <c r="E61" i="27"/>
  <c r="D80" i="31" s="1"/>
  <c r="D61" i="27"/>
  <c r="D63" i="31" s="1"/>
  <c r="C61" i="27"/>
  <c r="E60" i="27"/>
  <c r="D81" i="31" s="1"/>
  <c r="D60" i="27"/>
  <c r="D66" i="31" s="1"/>
  <c r="C60" i="27"/>
  <c r="F59" i="27"/>
  <c r="D91" i="31" s="1"/>
  <c r="E59" i="27"/>
  <c r="D79" i="31" s="1"/>
  <c r="D59" i="27"/>
  <c r="D55" i="31" s="1"/>
  <c r="C59" i="27"/>
  <c r="F58" i="27"/>
  <c r="D92" i="31" s="1"/>
  <c r="E58" i="27"/>
  <c r="D84" i="31" s="1"/>
  <c r="D58" i="27"/>
  <c r="D57" i="31" s="1"/>
  <c r="C58" i="27"/>
  <c r="F57" i="27"/>
  <c r="E57" i="27"/>
  <c r="D82" i="31" s="1"/>
  <c r="D57" i="27"/>
  <c r="D61" i="31" s="1"/>
  <c r="C57" i="27"/>
  <c r="F56" i="27"/>
  <c r="D103" i="31" s="1"/>
  <c r="E56" i="27"/>
  <c r="D56" i="27"/>
  <c r="C56" i="27"/>
  <c r="F55" i="27"/>
  <c r="E55" i="27"/>
  <c r="D55" i="27"/>
  <c r="D58" i="31" s="1"/>
  <c r="C55" i="27"/>
  <c r="F54" i="27"/>
  <c r="D99" i="31" s="1"/>
  <c r="E54" i="27"/>
  <c r="D78" i="31" s="1"/>
  <c r="D54" i="27"/>
  <c r="C54" i="27"/>
  <c r="F53" i="27"/>
  <c r="D101" i="31" s="1"/>
  <c r="E53" i="27"/>
  <c r="D53" i="27"/>
  <c r="D62" i="31" s="1"/>
  <c r="C53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E49" i="27"/>
  <c r="E76" i="31" s="1"/>
  <c r="D49" i="27"/>
  <c r="E48" i="27"/>
  <c r="E77" i="31" s="1"/>
  <c r="D48" i="27"/>
  <c r="E60" i="31" s="1"/>
  <c r="E47" i="27"/>
  <c r="E75" i="31" s="1"/>
  <c r="D47" i="27"/>
  <c r="E46" i="27"/>
  <c r="E74" i="31" s="1"/>
  <c r="D46" i="27"/>
  <c r="E56" i="31" s="1"/>
  <c r="E45" i="27"/>
  <c r="D45" i="27"/>
  <c r="E63" i="31" s="1"/>
  <c r="E44" i="27"/>
  <c r="E81" i="31" s="1"/>
  <c r="D44" i="27"/>
  <c r="E66" i="31" s="1"/>
  <c r="E43" i="27"/>
  <c r="E79" i="31" s="1"/>
  <c r="D43" i="27"/>
  <c r="E55" i="31" s="1"/>
  <c r="E42" i="27"/>
  <c r="E84" i="31" s="1"/>
  <c r="D42" i="27"/>
  <c r="E57" i="31" s="1"/>
  <c r="E41" i="27"/>
  <c r="D41" i="27"/>
  <c r="E61" i="31" s="1"/>
  <c r="D40" i="27"/>
  <c r="E39" i="27"/>
  <c r="E83" i="31" s="1"/>
  <c r="D39" i="27"/>
  <c r="E58" i="31" s="1"/>
  <c r="E38" i="27"/>
  <c r="D38" i="27"/>
  <c r="E64" i="31" s="1"/>
  <c r="E37" i="27"/>
  <c r="E73" i="31" s="1"/>
  <c r="D37" i="27"/>
  <c r="E62" i="31" s="1"/>
  <c r="N36" i="27"/>
  <c r="M36" i="27"/>
  <c r="L36" i="27"/>
  <c r="K36" i="27"/>
  <c r="J36" i="27"/>
  <c r="I36" i="27"/>
  <c r="H36" i="27"/>
  <c r="G36" i="27"/>
  <c r="F36" i="27"/>
  <c r="E36" i="27"/>
  <c r="D36" i="27"/>
  <c r="C40" i="1"/>
  <c r="F127" i="18" s="1"/>
  <c r="C44" i="1"/>
  <c r="C49" i="1"/>
  <c r="C38" i="1"/>
  <c r="C37" i="1"/>
  <c r="F164" i="18" s="1"/>
  <c r="C41" i="1"/>
  <c r="C45" i="1"/>
  <c r="F216" i="18" s="1"/>
  <c r="C42" i="1"/>
  <c r="C39" i="1"/>
  <c r="C48" i="1"/>
  <c r="C47" i="1"/>
  <c r="C43" i="1"/>
  <c r="C46" i="1"/>
  <c r="N63" i="1"/>
  <c r="D249" i="18" s="1"/>
  <c r="N47" i="1"/>
  <c r="E249" i="18" s="1"/>
  <c r="N62" i="1"/>
  <c r="D252" i="18" s="1"/>
  <c r="N46" i="1"/>
  <c r="E252" i="18" s="1"/>
  <c r="N64" i="1"/>
  <c r="D250" i="18" s="1"/>
  <c r="N48" i="1"/>
  <c r="E250" i="18" s="1"/>
  <c r="N55" i="1"/>
  <c r="D251" i="18" s="1"/>
  <c r="N39" i="1"/>
  <c r="E251" i="18" s="1"/>
  <c r="N57" i="1"/>
  <c r="D255" i="18" s="1"/>
  <c r="N41" i="1"/>
  <c r="E255" i="18" s="1"/>
  <c r="N58" i="1"/>
  <c r="D253" i="18" s="1"/>
  <c r="N42" i="1"/>
  <c r="E253" i="18" s="1"/>
  <c r="N65" i="1"/>
  <c r="D259" i="18" s="1"/>
  <c r="N49" i="1"/>
  <c r="E259" i="18" s="1"/>
  <c r="N61" i="1"/>
  <c r="D257" i="18" s="1"/>
  <c r="N45" i="1"/>
  <c r="E257" i="18" s="1"/>
  <c r="N60" i="1"/>
  <c r="D260" i="18" s="1"/>
  <c r="N44" i="1"/>
  <c r="E260" i="18" s="1"/>
  <c r="N56" i="1"/>
  <c r="D256" i="18" s="1"/>
  <c r="N40" i="1"/>
  <c r="E256" i="18" s="1"/>
  <c r="N53" i="1"/>
  <c r="D258" i="18" s="1"/>
  <c r="N37" i="1"/>
  <c r="E258" i="18" s="1"/>
  <c r="N54" i="1"/>
  <c r="D254" i="18" s="1"/>
  <c r="N38" i="1"/>
  <c r="E254" i="18" s="1"/>
  <c r="N43" i="1"/>
  <c r="E248" i="18" s="1"/>
  <c r="N59" i="1"/>
  <c r="D248" i="18" s="1"/>
  <c r="M63" i="1"/>
  <c r="D230" i="18" s="1"/>
  <c r="M47" i="1"/>
  <c r="E230" i="18" s="1"/>
  <c r="M62" i="1"/>
  <c r="D231" i="18" s="1"/>
  <c r="M46" i="1"/>
  <c r="E231" i="18" s="1"/>
  <c r="M64" i="1"/>
  <c r="D233" i="18" s="1"/>
  <c r="M48" i="1"/>
  <c r="M55" i="1"/>
  <c r="D234" i="18" s="1"/>
  <c r="M39" i="1"/>
  <c r="E234" i="18" s="1"/>
  <c r="M57" i="1"/>
  <c r="D236" i="18" s="1"/>
  <c r="M41" i="1"/>
  <c r="E236" i="18" s="1"/>
  <c r="M58" i="1"/>
  <c r="D232" i="18" s="1"/>
  <c r="M42" i="1"/>
  <c r="E232" i="18" s="1"/>
  <c r="M65" i="1"/>
  <c r="D238" i="18" s="1"/>
  <c r="M49" i="1"/>
  <c r="E238" i="18" s="1"/>
  <c r="M61" i="1"/>
  <c r="D235" i="18" s="1"/>
  <c r="M45" i="1"/>
  <c r="E235" i="18" s="1"/>
  <c r="M60" i="1"/>
  <c r="D240" i="18" s="1"/>
  <c r="M44" i="1"/>
  <c r="E240" i="18" s="1"/>
  <c r="M56" i="1"/>
  <c r="D241" i="18" s="1"/>
  <c r="M40" i="1"/>
  <c r="E241" i="18" s="1"/>
  <c r="M53" i="1"/>
  <c r="D239" i="18" s="1"/>
  <c r="M37" i="1"/>
  <c r="E239" i="18" s="1"/>
  <c r="M54" i="1"/>
  <c r="D237" i="18" s="1"/>
  <c r="M38" i="1"/>
  <c r="E237" i="18" s="1"/>
  <c r="M43" i="1"/>
  <c r="E229" i="18" s="1"/>
  <c r="M59" i="1"/>
  <c r="D229" i="18" s="1"/>
  <c r="L63" i="1"/>
  <c r="D215" i="18" s="1"/>
  <c r="L47" i="1"/>
  <c r="E215" i="18" s="1"/>
  <c r="L58" i="1"/>
  <c r="D213" i="18" s="1"/>
  <c r="L42" i="1"/>
  <c r="E213" i="18" s="1"/>
  <c r="L64" i="1"/>
  <c r="D212" i="18" s="1"/>
  <c r="L48" i="1"/>
  <c r="L55" i="1"/>
  <c r="D214" i="18" s="1"/>
  <c r="L39" i="1"/>
  <c r="E214" i="18" s="1"/>
  <c r="L62" i="1"/>
  <c r="D211" i="18" s="1"/>
  <c r="L46" i="1"/>
  <c r="E211" i="18" s="1"/>
  <c r="L57" i="1"/>
  <c r="D218" i="18" s="1"/>
  <c r="L41" i="1"/>
  <c r="E218" i="18" s="1"/>
  <c r="L61" i="1"/>
  <c r="D216" i="18" s="1"/>
  <c r="L45" i="1"/>
  <c r="E216" i="18" s="1"/>
  <c r="L65" i="1"/>
  <c r="D219" i="18" s="1"/>
  <c r="L49" i="1"/>
  <c r="E219" i="18" s="1"/>
  <c r="L54" i="1"/>
  <c r="D217" i="18" s="1"/>
  <c r="L38" i="1"/>
  <c r="E217" i="18" s="1"/>
  <c r="L53" i="1"/>
  <c r="D220" i="18" s="1"/>
  <c r="L37" i="1"/>
  <c r="E220" i="18" s="1"/>
  <c r="L60" i="1"/>
  <c r="D221" i="18" s="1"/>
  <c r="L44" i="1"/>
  <c r="L56" i="1"/>
  <c r="D222" i="18" s="1"/>
  <c r="L40" i="1"/>
  <c r="E222" i="18" s="1"/>
  <c r="L43" i="1"/>
  <c r="E210" i="18" s="1"/>
  <c r="L59" i="1"/>
  <c r="D210" i="18" s="1"/>
  <c r="K59" i="1"/>
  <c r="D192" i="18" s="1"/>
  <c r="K43" i="1"/>
  <c r="E192" i="18" s="1"/>
  <c r="K63" i="1"/>
  <c r="D191" i="18" s="1"/>
  <c r="K47" i="1"/>
  <c r="E191" i="18" s="1"/>
  <c r="K64" i="1"/>
  <c r="D195" i="18" s="1"/>
  <c r="K48" i="1"/>
  <c r="E195" i="18" s="1"/>
  <c r="K55" i="1"/>
  <c r="D196" i="18" s="1"/>
  <c r="K39" i="1"/>
  <c r="E196" i="18" s="1"/>
  <c r="K53" i="1"/>
  <c r="D201" i="18" s="1"/>
  <c r="K37" i="1"/>
  <c r="E201" i="18" s="1"/>
  <c r="K57" i="1"/>
  <c r="D198" i="18" s="1"/>
  <c r="K41" i="1"/>
  <c r="E198" i="18" s="1"/>
  <c r="K61" i="1"/>
  <c r="D197" i="18" s="1"/>
  <c r="K45" i="1"/>
  <c r="E197" i="18" s="1"/>
  <c r="K65" i="1"/>
  <c r="D199" i="18" s="1"/>
  <c r="K49" i="1"/>
  <c r="E199" i="18" s="1"/>
  <c r="K60" i="1"/>
  <c r="D202" i="18" s="1"/>
  <c r="K44" i="1"/>
  <c r="E202" i="18" s="1"/>
  <c r="K58" i="1"/>
  <c r="D194" i="18" s="1"/>
  <c r="K42" i="1"/>
  <c r="E194" i="18" s="1"/>
  <c r="K54" i="1"/>
  <c r="D200" i="18" s="1"/>
  <c r="K38" i="1"/>
  <c r="E200" i="18" s="1"/>
  <c r="K56" i="1"/>
  <c r="D203" i="18" s="1"/>
  <c r="K40" i="1"/>
  <c r="E203" i="18" s="1"/>
  <c r="K46" i="1"/>
  <c r="E193" i="18" s="1"/>
  <c r="K62" i="1"/>
  <c r="D193" i="18" s="1"/>
  <c r="J63" i="1"/>
  <c r="D173" i="18" s="1"/>
  <c r="J47" i="1"/>
  <c r="E173" i="18" s="1"/>
  <c r="J55" i="1"/>
  <c r="D177" i="18" s="1"/>
  <c r="J39" i="1"/>
  <c r="E177" i="18" s="1"/>
  <c r="J64" i="1"/>
  <c r="D176" i="18" s="1"/>
  <c r="J48" i="1"/>
  <c r="E176" i="18" s="1"/>
  <c r="J62" i="1"/>
  <c r="D174" i="18" s="1"/>
  <c r="J46" i="1"/>
  <c r="E174" i="18" s="1"/>
  <c r="J53" i="1"/>
  <c r="D182" i="18" s="1"/>
  <c r="J37" i="1"/>
  <c r="J61" i="1"/>
  <c r="D178" i="18" s="1"/>
  <c r="J45" i="1"/>
  <c r="E178" i="18" s="1"/>
  <c r="J57" i="1"/>
  <c r="D179" i="18" s="1"/>
  <c r="J41" i="1"/>
  <c r="E179" i="18" s="1"/>
  <c r="J65" i="1"/>
  <c r="D180" i="18" s="1"/>
  <c r="J49" i="1"/>
  <c r="J58" i="1"/>
  <c r="D175" i="18" s="1"/>
  <c r="J42" i="1"/>
  <c r="E175" i="18" s="1"/>
  <c r="J54" i="1"/>
  <c r="D181" i="18" s="1"/>
  <c r="J38" i="1"/>
  <c r="E181" i="18" s="1"/>
  <c r="J60" i="1"/>
  <c r="D183" i="18" s="1"/>
  <c r="J44" i="1"/>
  <c r="E183" i="18" s="1"/>
  <c r="J56" i="1"/>
  <c r="D184" i="18" s="1"/>
  <c r="J40" i="1"/>
  <c r="J43" i="1"/>
  <c r="E172" i="18" s="1"/>
  <c r="J59" i="1"/>
  <c r="D172" i="18" s="1"/>
  <c r="I63" i="1"/>
  <c r="D155" i="18" s="1"/>
  <c r="I47" i="1"/>
  <c r="E155" i="18" s="1"/>
  <c r="I62" i="1"/>
  <c r="D154" i="18" s="1"/>
  <c r="I46" i="1"/>
  <c r="E154" i="18" s="1"/>
  <c r="I64" i="1"/>
  <c r="D157" i="18" s="1"/>
  <c r="I48" i="1"/>
  <c r="E157" i="18" s="1"/>
  <c r="I55" i="1"/>
  <c r="D158" i="18" s="1"/>
  <c r="I39" i="1"/>
  <c r="E158" i="18" s="1"/>
  <c r="I58" i="1"/>
  <c r="D156" i="18" s="1"/>
  <c r="I42" i="1"/>
  <c r="E156" i="18" s="1"/>
  <c r="I53" i="1"/>
  <c r="D164" i="18" s="1"/>
  <c r="I37" i="1"/>
  <c r="I61" i="1"/>
  <c r="D159" i="18" s="1"/>
  <c r="I45" i="1"/>
  <c r="E159" i="18" s="1"/>
  <c r="I57" i="1"/>
  <c r="D160" i="18" s="1"/>
  <c r="I41" i="1"/>
  <c r="E160" i="18" s="1"/>
  <c r="I65" i="1"/>
  <c r="D162" i="18" s="1"/>
  <c r="I49" i="1"/>
  <c r="E162" i="18" s="1"/>
  <c r="I54" i="1"/>
  <c r="D161" i="18" s="1"/>
  <c r="I38" i="1"/>
  <c r="E161" i="18" s="1"/>
  <c r="I60" i="1"/>
  <c r="D163" i="18" s="1"/>
  <c r="I44" i="1"/>
  <c r="E163" i="18" s="1"/>
  <c r="I56" i="1"/>
  <c r="D165" i="18" s="1"/>
  <c r="I40" i="1"/>
  <c r="E165" i="18" s="1"/>
  <c r="I43" i="1"/>
  <c r="E153" i="18" s="1"/>
  <c r="I59" i="1"/>
  <c r="D153" i="18" s="1"/>
  <c r="H62" i="1"/>
  <c r="D135" i="18" s="1"/>
  <c r="H46" i="1"/>
  <c r="E135" i="18" s="1"/>
  <c r="H63" i="1"/>
  <c r="D136" i="18" s="1"/>
  <c r="H47" i="1"/>
  <c r="E136" i="18" s="1"/>
  <c r="H64" i="1"/>
  <c r="D137" i="18" s="1"/>
  <c r="H48" i="1"/>
  <c r="H55" i="1"/>
  <c r="D138" i="18" s="1"/>
  <c r="H39" i="1"/>
  <c r="E138" i="18" s="1"/>
  <c r="H61" i="1"/>
  <c r="D141" i="18" s="1"/>
  <c r="H45" i="1"/>
  <c r="E141" i="18" s="1"/>
  <c r="H54" i="1"/>
  <c r="D143" i="18" s="1"/>
  <c r="H38" i="1"/>
  <c r="H57" i="1"/>
  <c r="D139" i="18" s="1"/>
  <c r="H41" i="1"/>
  <c r="E139" i="18" s="1"/>
  <c r="H58" i="1"/>
  <c r="D142" i="18" s="1"/>
  <c r="H42" i="1"/>
  <c r="E142" i="18" s="1"/>
  <c r="H65" i="1"/>
  <c r="D144" i="18" s="1"/>
  <c r="H49" i="1"/>
  <c r="E144" i="18" s="1"/>
  <c r="H53" i="1"/>
  <c r="D140" i="18" s="1"/>
  <c r="H37" i="1"/>
  <c r="E140" i="18" s="1"/>
  <c r="H60" i="1"/>
  <c r="D145" i="18" s="1"/>
  <c r="H44" i="1"/>
  <c r="H56" i="1"/>
  <c r="D146" i="18" s="1"/>
  <c r="H40" i="1"/>
  <c r="E146" i="18" s="1"/>
  <c r="H43" i="1"/>
  <c r="E134" i="18" s="1"/>
  <c r="H59" i="1"/>
  <c r="D134" i="18" s="1"/>
  <c r="G63" i="1"/>
  <c r="D116" i="18" s="1"/>
  <c r="G47" i="1"/>
  <c r="E116" i="18" s="1"/>
  <c r="G58" i="1"/>
  <c r="D117" i="18" s="1"/>
  <c r="G42" i="1"/>
  <c r="E117" i="18" s="1"/>
  <c r="G55" i="1"/>
  <c r="D120" i="18" s="1"/>
  <c r="G39" i="1"/>
  <c r="E120" i="18" s="1"/>
  <c r="G62" i="1"/>
  <c r="D118" i="18" s="1"/>
  <c r="G46" i="1"/>
  <c r="E118" i="18" s="1"/>
  <c r="G64" i="1"/>
  <c r="D119" i="18" s="1"/>
  <c r="G48" i="1"/>
  <c r="E119" i="18" s="1"/>
  <c r="G54" i="1"/>
  <c r="D122" i="18" s="1"/>
  <c r="G38" i="1"/>
  <c r="G57" i="1"/>
  <c r="D123" i="18" s="1"/>
  <c r="G41" i="1"/>
  <c r="E123" i="18" s="1"/>
  <c r="G65" i="1"/>
  <c r="D124" i="18" s="1"/>
  <c r="G49" i="1"/>
  <c r="E124" i="18" s="1"/>
  <c r="G61" i="1"/>
  <c r="D121" i="18" s="1"/>
  <c r="G45" i="1"/>
  <c r="E121" i="18" s="1"/>
  <c r="G56" i="1"/>
  <c r="D127" i="18" s="1"/>
  <c r="G40" i="1"/>
  <c r="G53" i="1"/>
  <c r="D125" i="18" s="1"/>
  <c r="G37" i="1"/>
  <c r="E125" i="18" s="1"/>
  <c r="G60" i="1"/>
  <c r="D126" i="18" s="1"/>
  <c r="G44" i="1"/>
  <c r="E126" i="18" s="1"/>
  <c r="G43" i="1"/>
  <c r="E115" i="18" s="1"/>
  <c r="G59" i="1"/>
  <c r="D115" i="18" s="1"/>
  <c r="F63" i="1"/>
  <c r="D98" i="18" s="1"/>
  <c r="F47" i="1"/>
  <c r="E98" i="18" s="1"/>
  <c r="F58" i="1"/>
  <c r="D101" i="18" s="1"/>
  <c r="F42" i="1"/>
  <c r="E101" i="18" s="1"/>
  <c r="F62" i="1"/>
  <c r="D97" i="18" s="1"/>
  <c r="F46" i="1"/>
  <c r="E97" i="18" s="1"/>
  <c r="F64" i="1"/>
  <c r="D99" i="18" s="1"/>
  <c r="F48" i="1"/>
  <c r="E99" i="18" s="1"/>
  <c r="F55" i="1"/>
  <c r="D100" i="18" s="1"/>
  <c r="F39" i="1"/>
  <c r="E100" i="18" s="1"/>
  <c r="F61" i="1"/>
  <c r="D102" i="18" s="1"/>
  <c r="F45" i="1"/>
  <c r="E102" i="18" s="1"/>
  <c r="F57" i="1"/>
  <c r="D103" i="18" s="1"/>
  <c r="F41" i="1"/>
  <c r="E103" i="18" s="1"/>
  <c r="F65" i="1"/>
  <c r="D106" i="18" s="1"/>
  <c r="F49" i="1"/>
  <c r="F54" i="1"/>
  <c r="D104" i="18" s="1"/>
  <c r="F38" i="1"/>
  <c r="E104" i="18" s="1"/>
  <c r="F53" i="1"/>
  <c r="D107" i="18" s="1"/>
  <c r="F37" i="1"/>
  <c r="E107" i="18" s="1"/>
  <c r="F60" i="1"/>
  <c r="D105" i="18" s="1"/>
  <c r="F44" i="1"/>
  <c r="E105" i="18" s="1"/>
  <c r="F56" i="1"/>
  <c r="D108" i="18" s="1"/>
  <c r="F40" i="1"/>
  <c r="E108" i="18" s="1"/>
  <c r="F43" i="1"/>
  <c r="E96" i="18" s="1"/>
  <c r="F59" i="1"/>
  <c r="D96" i="18" s="1"/>
  <c r="E55" i="1"/>
  <c r="D87" i="18" s="1"/>
  <c r="E63" i="1"/>
  <c r="D79" i="18" s="1"/>
  <c r="E58" i="1"/>
  <c r="D88" i="18" s="1"/>
  <c r="E64" i="1"/>
  <c r="D80" i="18" s="1"/>
  <c r="E62" i="1"/>
  <c r="D78" i="18" s="1"/>
  <c r="E54" i="1"/>
  <c r="D82" i="18" s="1"/>
  <c r="E56" i="1"/>
  <c r="D89" i="18" s="1"/>
  <c r="E57" i="1"/>
  <c r="D86" i="18" s="1"/>
  <c r="E61" i="1"/>
  <c r="D84" i="18" s="1"/>
  <c r="E65" i="1"/>
  <c r="D81" i="18" s="1"/>
  <c r="E53" i="1"/>
  <c r="D77" i="18" s="1"/>
  <c r="E60" i="1"/>
  <c r="D85" i="18" s="1"/>
  <c r="E59" i="1"/>
  <c r="D83" i="18" s="1"/>
  <c r="E43" i="1"/>
  <c r="E83" i="18" s="1"/>
  <c r="E39" i="1"/>
  <c r="E87" i="18" s="1"/>
  <c r="E47" i="1"/>
  <c r="E79" i="18" s="1"/>
  <c r="E42" i="1"/>
  <c r="E88" i="18" s="1"/>
  <c r="E48" i="1"/>
  <c r="E80" i="18" s="1"/>
  <c r="E46" i="1"/>
  <c r="E78" i="18" s="1"/>
  <c r="E38" i="1"/>
  <c r="E82" i="18" s="1"/>
  <c r="E41" i="1"/>
  <c r="E86" i="18" s="1"/>
  <c r="E45" i="1"/>
  <c r="E84" i="18" s="1"/>
  <c r="E49" i="1"/>
  <c r="E81" i="18" s="1"/>
  <c r="E37" i="1"/>
  <c r="E77" i="18" s="1"/>
  <c r="E44" i="1"/>
  <c r="E85" i="18" s="1"/>
  <c r="N52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N36" i="1"/>
  <c r="D40" i="1"/>
  <c r="D41" i="1"/>
  <c r="D42" i="1"/>
  <c r="D43" i="1"/>
  <c r="D44" i="1"/>
  <c r="D45" i="1"/>
  <c r="D46" i="1"/>
  <c r="D47" i="1"/>
  <c r="D48" i="1"/>
  <c r="D49" i="1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D55" i="1"/>
  <c r="C55" i="1"/>
  <c r="D54" i="1"/>
  <c r="C54" i="1"/>
  <c r="D53" i="1"/>
  <c r="C53" i="1"/>
  <c r="M52" i="1"/>
  <c r="L52" i="1"/>
  <c r="K52" i="1"/>
  <c r="J52" i="1"/>
  <c r="I52" i="1"/>
  <c r="H52" i="1"/>
  <c r="G52" i="1"/>
  <c r="F52" i="1"/>
  <c r="E52" i="1"/>
  <c r="D52" i="1"/>
  <c r="C52" i="1"/>
  <c r="D39" i="1"/>
  <c r="D38" i="1"/>
  <c r="D37" i="1"/>
  <c r="M36" i="1"/>
  <c r="L36" i="1"/>
  <c r="K36" i="1"/>
  <c r="J36" i="1"/>
  <c r="I36" i="1"/>
  <c r="H36" i="1"/>
  <c r="G36" i="1"/>
  <c r="F36" i="1"/>
  <c r="E36" i="1"/>
  <c r="D36" i="1"/>
  <c r="C36" i="1"/>
  <c r="F83" i="18" l="1"/>
  <c r="F229" i="18"/>
  <c r="F153" i="18"/>
  <c r="F115" i="18"/>
  <c r="F96" i="18"/>
  <c r="F134" i="18"/>
  <c r="F248" i="18"/>
  <c r="F59" i="18"/>
  <c r="F172" i="18"/>
  <c r="F192" i="18"/>
  <c r="F122" i="18"/>
  <c r="F104" i="18"/>
  <c r="F200" i="18"/>
  <c r="F161" i="18"/>
  <c r="F143" i="18"/>
  <c r="F181" i="18"/>
  <c r="F82" i="18"/>
  <c r="F217" i="18"/>
  <c r="F97" i="31"/>
  <c r="F91" i="31"/>
  <c r="F235" i="31"/>
  <c r="F127" i="32"/>
  <c r="F163" i="32"/>
  <c r="F181" i="32"/>
  <c r="F239" i="32"/>
  <c r="F200" i="32"/>
  <c r="F128" i="32"/>
  <c r="F74" i="32"/>
  <c r="F60" i="18"/>
  <c r="F249" i="18"/>
  <c r="F191" i="18"/>
  <c r="F79" i="18"/>
  <c r="F215" i="18"/>
  <c r="F136" i="18"/>
  <c r="F230" i="18"/>
  <c r="F116" i="18"/>
  <c r="F68" i="18"/>
  <c r="F199" i="18"/>
  <c r="F162" i="18"/>
  <c r="F81" i="18"/>
  <c r="F219" i="18"/>
  <c r="F180" i="18"/>
  <c r="F106" i="18"/>
  <c r="F144" i="18"/>
  <c r="F55" i="31"/>
  <c r="F75" i="31"/>
  <c r="F117" i="31"/>
  <c r="F134" i="31"/>
  <c r="F171" i="31"/>
  <c r="F207" i="31"/>
  <c r="F219" i="31"/>
  <c r="F217" i="31"/>
  <c r="F79" i="32"/>
  <c r="F201" i="32"/>
  <c r="F84" i="18"/>
  <c r="F210" i="18"/>
  <c r="F237" i="18"/>
  <c r="F233" i="18"/>
  <c r="F212" i="18"/>
  <c r="F80" i="18"/>
  <c r="F61" i="18"/>
  <c r="F195" i="18"/>
  <c r="F137" i="18"/>
  <c r="F119" i="18"/>
  <c r="F176" i="18"/>
  <c r="F183" i="18"/>
  <c r="F260" i="18"/>
  <c r="F240" i="18"/>
  <c r="F145" i="18"/>
  <c r="F69" i="18"/>
  <c r="F126" i="18"/>
  <c r="F105" i="18"/>
  <c r="F202" i="18"/>
  <c r="F221" i="18"/>
  <c r="F163" i="18"/>
  <c r="F57" i="31"/>
  <c r="F78" i="31"/>
  <c r="F92" i="31"/>
  <c r="F121" i="31"/>
  <c r="F138" i="31"/>
  <c r="F156" i="31"/>
  <c r="F151" i="31"/>
  <c r="F168" i="31"/>
  <c r="F167" i="31"/>
  <c r="F187" i="31"/>
  <c r="F203" i="31"/>
  <c r="F227" i="31"/>
  <c r="F224" i="31"/>
  <c r="F245" i="31"/>
  <c r="F236" i="31"/>
  <c r="F244" i="31"/>
  <c r="F200" i="31"/>
  <c r="F112" i="32"/>
  <c r="F109" i="32"/>
  <c r="F147" i="32"/>
  <c r="F164" i="32"/>
  <c r="F236" i="32"/>
  <c r="F235" i="32"/>
  <c r="F202" i="32"/>
  <c r="F135" i="32"/>
  <c r="F84" i="32"/>
  <c r="F241" i="32"/>
  <c r="F206" i="32"/>
  <c r="F136" i="32"/>
  <c r="F77" i="18"/>
  <c r="F87" i="18"/>
  <c r="F196" i="18"/>
  <c r="F138" i="18"/>
  <c r="F62" i="18"/>
  <c r="F158" i="18"/>
  <c r="F100" i="18"/>
  <c r="F241" i="18"/>
  <c r="F146" i="18"/>
  <c r="F256" i="18"/>
  <c r="F203" i="18"/>
  <c r="F108" i="18"/>
  <c r="F89" i="18"/>
  <c r="F222" i="18"/>
  <c r="F165" i="18"/>
  <c r="F70" i="18"/>
  <c r="F65" i="31"/>
  <c r="F102" i="31"/>
  <c r="F163" i="31"/>
  <c r="F191" i="32"/>
  <c r="F119" i="32"/>
  <c r="F62" i="32"/>
  <c r="F227" i="32"/>
  <c r="F155" i="32"/>
  <c r="F184" i="18"/>
  <c r="F64" i="18"/>
  <c r="F257" i="18"/>
  <c r="F159" i="18"/>
  <c r="F178" i="18"/>
  <c r="F141" i="18"/>
  <c r="F121" i="18"/>
  <c r="F235" i="18"/>
  <c r="F197" i="18"/>
  <c r="F79" i="31"/>
  <c r="F149" i="31"/>
  <c r="F208" i="31"/>
  <c r="F146" i="31"/>
  <c r="F189" i="32"/>
  <c r="F118" i="32"/>
  <c r="F65" i="32"/>
  <c r="F246" i="32"/>
  <c r="F221" i="32"/>
  <c r="F148" i="32"/>
  <c r="F83" i="32"/>
  <c r="F214" i="18"/>
  <c r="F86" i="18"/>
  <c r="F236" i="18"/>
  <c r="F218" i="18"/>
  <c r="F179" i="18"/>
  <c r="F255" i="18"/>
  <c r="F103" i="18"/>
  <c r="F139" i="18"/>
  <c r="F65" i="18"/>
  <c r="F59" i="31"/>
  <c r="F64" i="31"/>
  <c r="F84" i="31"/>
  <c r="F96" i="31"/>
  <c r="F99" i="31"/>
  <c r="F112" i="31"/>
  <c r="F191" i="31"/>
  <c r="F188" i="31"/>
  <c r="F127" i="31"/>
  <c r="F133" i="32"/>
  <c r="F167" i="32"/>
  <c r="F183" i="32"/>
  <c r="F219" i="32"/>
  <c r="F67" i="18"/>
  <c r="F102" i="18"/>
  <c r="F120" i="18"/>
  <c r="F234" i="18"/>
  <c r="F254" i="18"/>
  <c r="F183" i="31"/>
  <c r="F218" i="32"/>
  <c r="F146" i="32"/>
  <c r="F217" i="32"/>
  <c r="F145" i="32"/>
  <c r="F251" i="18"/>
  <c r="F63" i="18"/>
  <c r="F175" i="18"/>
  <c r="F101" i="18"/>
  <c r="F117" i="18"/>
  <c r="F232" i="18"/>
  <c r="F88" i="18"/>
  <c r="F253" i="18"/>
  <c r="F213" i="18"/>
  <c r="F156" i="18"/>
  <c r="F142" i="18"/>
  <c r="F194" i="18"/>
  <c r="F75" i="32"/>
  <c r="F92" i="32"/>
  <c r="F91" i="32"/>
  <c r="F110" i="32"/>
  <c r="F199" i="32"/>
  <c r="F118" i="31"/>
  <c r="F137" i="31"/>
  <c r="F169" i="31"/>
  <c r="F57" i="32"/>
  <c r="F98" i="18"/>
  <c r="F173" i="18"/>
  <c r="F78" i="18"/>
  <c r="F58" i="18"/>
  <c r="F252" i="18"/>
  <c r="F154" i="18"/>
  <c r="F211" i="18"/>
  <c r="F174" i="18"/>
  <c r="F193" i="18"/>
  <c r="F97" i="18"/>
  <c r="F231" i="18"/>
  <c r="F135" i="18"/>
  <c r="F220" i="18"/>
  <c r="F125" i="18"/>
  <c r="F182" i="18"/>
  <c r="F239" i="18"/>
  <c r="F140" i="18"/>
  <c r="F258" i="18"/>
  <c r="F201" i="18"/>
  <c r="F63" i="31"/>
  <c r="F76" i="31"/>
  <c r="F111" i="31"/>
  <c r="F116" i="31"/>
  <c r="F136" i="31"/>
  <c r="F152" i="31"/>
  <c r="F164" i="31"/>
  <c r="F73" i="32"/>
  <c r="F113" i="32"/>
  <c r="F137" i="32"/>
  <c r="F173" i="32"/>
  <c r="F204" i="32"/>
  <c r="F226" i="32"/>
  <c r="F188" i="32"/>
  <c r="F117" i="32"/>
  <c r="F61" i="32"/>
  <c r="F242" i="32"/>
  <c r="F66" i="18"/>
  <c r="F107" i="18"/>
  <c r="F124" i="18"/>
  <c r="F177" i="18"/>
  <c r="F198" i="18"/>
  <c r="F238" i="18"/>
</calcChain>
</file>

<file path=xl/sharedStrings.xml><?xml version="1.0" encoding="utf-8"?>
<sst xmlns="http://schemas.openxmlformats.org/spreadsheetml/2006/main" count="3263" uniqueCount="198">
  <si>
    <t>US</t>
  </si>
  <si>
    <t>Virginia</t>
  </si>
  <si>
    <t>Construction</t>
  </si>
  <si>
    <t>Manufacturing</t>
  </si>
  <si>
    <t>Information</t>
  </si>
  <si>
    <t>United States</t>
  </si>
  <si>
    <t>Other services</t>
  </si>
  <si>
    <t>Leisure and hospitality</t>
  </si>
  <si>
    <t>Education and health services</t>
  </si>
  <si>
    <t>Professional and business services</t>
  </si>
  <si>
    <t>Financial activities</t>
  </si>
  <si>
    <t>Trade, transportation, and utilities</t>
  </si>
  <si>
    <t>Natural resources and mining</t>
  </si>
  <si>
    <t>Private</t>
  </si>
  <si>
    <t>Local Gov</t>
  </si>
  <si>
    <t>State Gov</t>
  </si>
  <si>
    <t>Federal Gov</t>
  </si>
  <si>
    <t>Total Covered</t>
  </si>
  <si>
    <t>County</t>
  </si>
  <si>
    <t>FIPS</t>
  </si>
  <si>
    <t>2015 Wages</t>
  </si>
  <si>
    <t>Sector</t>
  </si>
  <si>
    <t>LQ</t>
  </si>
  <si>
    <t>#Does not include suppressed employment</t>
  </si>
  <si>
    <t>*2015 is the most recently available complete year</t>
  </si>
  <si>
    <t>Source: US Bureau of Labor Statistics, Quarterly Census of Employment and Wages</t>
  </si>
  <si>
    <t>State government</t>
  </si>
  <si>
    <t>Federal government</t>
  </si>
  <si>
    <t>Local government</t>
  </si>
  <si>
    <t>US Avg Wage</t>
  </si>
  <si>
    <t>Employment#</t>
  </si>
  <si>
    <t>Virginia Avg Wage</t>
  </si>
  <si>
    <t>Commonwealth of Virginia: Industry Sectors, 2015*</t>
  </si>
  <si>
    <t>District of Columbia</t>
  </si>
  <si>
    <t>Georgia</t>
  </si>
  <si>
    <t>Kentucky</t>
  </si>
  <si>
    <t>Maryland</t>
  </si>
  <si>
    <t>North Carolina</t>
  </si>
  <si>
    <t>Ohio</t>
  </si>
  <si>
    <t>Pennsylvania</t>
  </si>
  <si>
    <t>South Carolina</t>
  </si>
  <si>
    <t>Tennessee</t>
  </si>
  <si>
    <t>West Virginia</t>
  </si>
  <si>
    <t>District of Columbia: Industry Sectors, 2015*</t>
  </si>
  <si>
    <t>Local Government</t>
  </si>
  <si>
    <t>State Government</t>
  </si>
  <si>
    <t>Federal Government</t>
  </si>
  <si>
    <t>D.C. Avg Wage</t>
  </si>
  <si>
    <t>N/A</t>
  </si>
  <si>
    <t>Georgia: Industry Sectors, 2015*</t>
  </si>
  <si>
    <t>Kentucky: Industry Sectors, 2015*</t>
  </si>
  <si>
    <t>Maryland: Industry Sectors, 2015*</t>
  </si>
  <si>
    <t>North Carolina: Industry Sectors, 2015*</t>
  </si>
  <si>
    <t>Ohio: Industry Sectors, 2015*</t>
  </si>
  <si>
    <t>Pennsylvania: Industry Sectors, 2015*</t>
  </si>
  <si>
    <t>South Carolina: Industry Sectors, 2015*</t>
  </si>
  <si>
    <t>Tennessee: Industry Sectors, 2015*</t>
  </si>
  <si>
    <t>West Virginia: Industry Sectors, 2015*</t>
  </si>
  <si>
    <t>WV Avg Wage</t>
  </si>
  <si>
    <t>TN Avg Wage</t>
  </si>
  <si>
    <t>SC Avg Wage</t>
  </si>
  <si>
    <t>PA Avg Wage</t>
  </si>
  <si>
    <t>OH Avg Wage</t>
  </si>
  <si>
    <t>NC Avg Wage</t>
  </si>
  <si>
    <t>MD Avg Wage</t>
  </si>
  <si>
    <t>KY Avg Wage</t>
  </si>
  <si>
    <t>GA Avg Wage</t>
  </si>
  <si>
    <t>Professional and Business Services Industry Sector:  Comparison States, 2015*</t>
  </si>
  <si>
    <t>Federal Government Industry Sector:  Comparison States, 2015*</t>
  </si>
  <si>
    <t>Manuafacturing Industry Sector:  Comparison States, 2015*</t>
  </si>
  <si>
    <t xml:space="preserve"> Avg Wage</t>
  </si>
  <si>
    <t>Avg Wage</t>
  </si>
  <si>
    <t>State</t>
  </si>
  <si>
    <t>VA</t>
  </si>
  <si>
    <t>DC</t>
  </si>
  <si>
    <t>GA</t>
  </si>
  <si>
    <t>KY</t>
  </si>
  <si>
    <t>MD</t>
  </si>
  <si>
    <t>NC</t>
  </si>
  <si>
    <t>OH</t>
  </si>
  <si>
    <t>PA</t>
  </si>
  <si>
    <t>SC</t>
  </si>
  <si>
    <t>TN</t>
  </si>
  <si>
    <t>WV</t>
  </si>
  <si>
    <t>2010 Wages</t>
  </si>
  <si>
    <t>2005 Wages</t>
  </si>
  <si>
    <t>2000 Wages</t>
  </si>
  <si>
    <t>1996 Wages</t>
  </si>
  <si>
    <t>1996 Jobs</t>
  </si>
  <si>
    <t>2000 Jobs</t>
  </si>
  <si>
    <t>2005 Jobs</t>
  </si>
  <si>
    <t>2010 Jobs</t>
  </si>
  <si>
    <t>2015 Jobs</t>
  </si>
  <si>
    <t/>
  </si>
  <si>
    <t>Total Emp. 2015</t>
  </si>
  <si>
    <t>Total Annual Wage 2015</t>
  </si>
  <si>
    <t>Avg. Wage 2015</t>
  </si>
  <si>
    <t>LQ 2015</t>
  </si>
  <si>
    <t>Total Emp. 1996</t>
  </si>
  <si>
    <t>Total Annual Wage 1996</t>
  </si>
  <si>
    <t>Avg. Wage 1996</t>
  </si>
  <si>
    <t>LQ 1996</t>
  </si>
  <si>
    <t>Total Emp. 2000</t>
  </si>
  <si>
    <t>Total Annual Wage 2000</t>
  </si>
  <si>
    <t>Avg. Wage 2000</t>
  </si>
  <si>
    <t>LQ 2000</t>
  </si>
  <si>
    <t>Total Emp. 2005</t>
  </si>
  <si>
    <t>Total Annual Wage 2005</t>
  </si>
  <si>
    <t>Avg. Wage 2005</t>
  </si>
  <si>
    <t>LQ 2005</t>
  </si>
  <si>
    <t>Total Emp. 2010</t>
  </si>
  <si>
    <t>Total Annual Wage 2010</t>
  </si>
  <si>
    <t>Avg. Wage 2010</t>
  </si>
  <si>
    <t>LQ 2010</t>
  </si>
  <si>
    <t>Professional and Business Services Industry Sector:  Comparison States, 1996</t>
  </si>
  <si>
    <t>Federal Government Industry Sector:  Comparison States, 1996</t>
  </si>
  <si>
    <t>Manuafacturing Industry Sector:  Comparison States, 1996</t>
  </si>
  <si>
    <t>Commonwealth of Virginia: Industry Sectors, 1996</t>
  </si>
  <si>
    <t>District of Columbia: Industry Sectors, 1996</t>
  </si>
  <si>
    <t>Georgia: Industry Sectors, 1996</t>
  </si>
  <si>
    <t>Kentucky: Industry Sectors, 1996</t>
  </si>
  <si>
    <t>Maryland: Industry Sectors, 1996</t>
  </si>
  <si>
    <t>North Carolina: Industry Sectors, 1996</t>
  </si>
  <si>
    <t>Ohio: Industry Sectors, 1996</t>
  </si>
  <si>
    <t>Pennsylvania: Industry Sectors, 1996</t>
  </si>
  <si>
    <t>South Carolina: Industry Sectors, 1996</t>
  </si>
  <si>
    <t>Tennessee: Industry Sectors, 1996</t>
  </si>
  <si>
    <t>West Virginia: Industry Sectors, 1996</t>
  </si>
  <si>
    <t>Professional and Business Services Industry Sector:  Comparison States, 2000</t>
  </si>
  <si>
    <t>Federal Government Industry Sector:  Comparison States, 2000</t>
  </si>
  <si>
    <t>Manuafacturing Industry Sector:  Comparison States, 2000</t>
  </si>
  <si>
    <t>Commonwealth of Virginia: Industry Sectors, 2000</t>
  </si>
  <si>
    <t>District of Columbia: Industry Sectors, 2000</t>
  </si>
  <si>
    <t>Georgia: Industry Sectors, 2000</t>
  </si>
  <si>
    <t>Kentucky: Industry Sectors, 2000</t>
  </si>
  <si>
    <t>Maryland: Industry Sectors, 2000</t>
  </si>
  <si>
    <t>North Carolina: Industry Sectors, 2000</t>
  </si>
  <si>
    <t>Ohio: Industry Sectors, 2000</t>
  </si>
  <si>
    <t>Pennsylvania: Industry Sectors, 2000</t>
  </si>
  <si>
    <t>South Carolina: Industry Sectors, 2000</t>
  </si>
  <si>
    <t>Tennessee: Industry Sectors, 2000</t>
  </si>
  <si>
    <t>West Virginia: Industry Sectors, 2000</t>
  </si>
  <si>
    <t>Professional and Business Services Industry Sector:  Comparison States, 2005</t>
  </si>
  <si>
    <t>Federal Government Industry Sector:  Comparison States, 2005</t>
  </si>
  <si>
    <t>Manuafacturing Industry Sector:  Comparison States, 2005</t>
  </si>
  <si>
    <t>Commonwealth of Virginia: Industry Sectors, 2005</t>
  </si>
  <si>
    <t>District of Columbia: Industry Sectors, 2005</t>
  </si>
  <si>
    <t>Georgia: Industry Sectors, 2005</t>
  </si>
  <si>
    <t>Kentucky: Industry Sectors, 2005</t>
  </si>
  <si>
    <t>Maryland: Industry Sectors, 2005</t>
  </si>
  <si>
    <t>North Carolina: Industry Sectors, 2005</t>
  </si>
  <si>
    <t>Ohio: Industry Sectors, 2005</t>
  </si>
  <si>
    <t>Pennsylvania: Industry Sectors, 2005</t>
  </si>
  <si>
    <t>South Carolina: Industry Sectors, 2005</t>
  </si>
  <si>
    <t>Tennessee: Industry Sectors, 2005</t>
  </si>
  <si>
    <t>West Virginia: Industry Sectors, 2005</t>
  </si>
  <si>
    <t>Professional and Business Services Industry Sector:  Comparison States, 2010</t>
  </si>
  <si>
    <t>Federal Government Industry Sector:  Comparison States, 2010</t>
  </si>
  <si>
    <t>Manuafacturing Industry Sector:  Comparison States, 2010</t>
  </si>
  <si>
    <t>Commonwealth of Virginia: Industry Sectors, 2010</t>
  </si>
  <si>
    <t>District of Columbia: Industry Sectors, 2010</t>
  </si>
  <si>
    <t>Georgia: Industry Sectors, 2010</t>
  </si>
  <si>
    <t>Kentucky: Industry Sectors, 2010</t>
  </si>
  <si>
    <t>Maryland: Industry Sectors, 2010</t>
  </si>
  <si>
    <t>North Carolina: Industry Sectors, 2010</t>
  </si>
  <si>
    <t>Ohio: Industry Sectors, 2010</t>
  </si>
  <si>
    <t>Pennsylvania: Industry Sectors, 2010</t>
  </si>
  <si>
    <t>South Carolina: Industry Sectors, 2010</t>
  </si>
  <si>
    <t>Tennessee: Industry Sectors, 2010</t>
  </si>
  <si>
    <t>West Virginia: Industry Sectors, 2010</t>
  </si>
  <si>
    <t>Manufacturing Industry Sector:  Comparison States, 2010</t>
  </si>
  <si>
    <t xml:space="preserve"> 2015 Avg Wage</t>
  </si>
  <si>
    <t>2015 US Avg Wage</t>
  </si>
  <si>
    <t xml:space="preserve"> 2015 VA Avg Wage</t>
  </si>
  <si>
    <t>2015 D.C. VA Avg Wage</t>
  </si>
  <si>
    <t>2015 GA  Avg Wage</t>
  </si>
  <si>
    <t>2015 KY  Avg Wage</t>
  </si>
  <si>
    <t>2015 MD  Avg Wage</t>
  </si>
  <si>
    <t>2015 NC  Avg Wage</t>
  </si>
  <si>
    <t>2015 OH  Avg Wage</t>
  </si>
  <si>
    <t>2015 PA  Avg Wage</t>
  </si>
  <si>
    <t>2015 SC  Avg Wage</t>
  </si>
  <si>
    <t>2015 TN  Avg Wage</t>
  </si>
  <si>
    <t>2015 WV  Avg Wage</t>
  </si>
  <si>
    <t>Professional and Business Services Industry Sector:  Comparison States</t>
  </si>
  <si>
    <t>Federal Government Industry Sector:  Comparison States</t>
  </si>
  <si>
    <t>Manuafacturing Industry Sector:  Comparison States</t>
  </si>
  <si>
    <t>Commonwealth of Virginia: Industry Sectors</t>
  </si>
  <si>
    <t>District of Columbia: Industry Sectors</t>
  </si>
  <si>
    <t>Georgia: Industry Sectors</t>
  </si>
  <si>
    <t>Kentucky: Industry Sectors</t>
  </si>
  <si>
    <t>Maryland: Industry Sectors</t>
  </si>
  <si>
    <t>North Carolina: Industry Sectors</t>
  </si>
  <si>
    <t>Ohio: Industry Sectors</t>
  </si>
  <si>
    <t>Pennsylvania: Industry Sectors</t>
  </si>
  <si>
    <t>South Carolina: Industry Sectors</t>
  </si>
  <si>
    <t>Tennessee: Industry Sectors</t>
  </si>
  <si>
    <t>West Virginia: Industry Sectors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</si>
</sst>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FFFFFF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90"/>
        <bgColor rgb="FF000000"/>
      </patternFill>
    </fill>
    <fill>
      <patternFill patternType="solid">
        <fgColor rgb="FF006600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1"/>
      </right>
      <top style="thin">
        <color theme="0" tint="-0.2499465926084170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1"/>
      </right>
      <top/>
      <bottom style="thin">
        <color theme="0" tint="-0.2499465926084170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medium">
        <color auto="1"/>
      </bottom>
      <diagonal/>
    </border>
    <border>
      <left style="thin">
        <color theme="1"/>
      </left>
      <right style="medium">
        <color auto="1"/>
      </right>
      <top/>
      <bottom style="thin">
        <color theme="0" tint="-0.2499465926084170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/>
      <bottom/>
      <diagonal/>
    </border>
    <border>
      <left style="thin">
        <color theme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 style="thin">
        <color theme="1"/>
      </left>
      <right style="medium">
        <color theme="1"/>
      </right>
      <top style="medium">
        <color auto="1"/>
      </top>
      <bottom/>
      <diagonal/>
    </border>
    <border>
      <left style="thin">
        <color theme="1"/>
      </left>
      <right style="medium">
        <color theme="1"/>
      </right>
      <top/>
      <bottom style="thin">
        <color indexed="64"/>
      </bottom>
      <diagonal/>
    </border>
  </borders>
  <cellStyleXfs count="356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1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31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Font="1"/>
    <xf numFmtId="0" fontId="0" fillId="0" borderId="0" xfId="1" applyFont="1" applyBorder="1" applyAlignment="1">
      <alignment vertical="top"/>
    </xf>
    <xf numFmtId="3" fontId="0" fillId="0" borderId="0" xfId="0" applyNumberFormat="1" applyFont="1"/>
    <xf numFmtId="0" fontId="0" fillId="0" borderId="0" xfId="1" applyFont="1" applyBorder="1" applyAlignment="1">
      <alignment horizontal="left" vertical="top"/>
    </xf>
    <xf numFmtId="0" fontId="0" fillId="0" borderId="0" xfId="1" applyFont="1" applyBorder="1" applyAlignment="1">
      <alignment horizontal="left"/>
    </xf>
    <xf numFmtId="164" fontId="0" fillId="0" borderId="0" xfId="1" applyNumberFormat="1" applyFont="1" applyBorder="1" applyAlignment="1">
      <alignment horizontal="right" vertical="top"/>
    </xf>
    <xf numFmtId="164" fontId="0" fillId="0" borderId="0" xfId="0" applyNumberFormat="1" applyFont="1"/>
    <xf numFmtId="164" fontId="0" fillId="0" borderId="0" xfId="0" applyNumberForma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3" fillId="0" borderId="0" xfId="1"/>
    <xf numFmtId="3" fontId="3" fillId="0" borderId="0" xfId="1" applyNumberFormat="1"/>
    <xf numFmtId="0" fontId="3" fillId="0" borderId="1" xfId="1" applyFont="1" applyBorder="1"/>
    <xf numFmtId="3" fontId="0" fillId="0" borderId="0" xfId="0" applyNumberFormat="1"/>
    <xf numFmtId="0" fontId="5" fillId="7" borderId="0" xfId="1" applyFont="1" applyFill="1" applyAlignment="1">
      <alignment horizontal="left" wrapText="1"/>
    </xf>
    <xf numFmtId="0" fontId="5" fillId="7" borderId="1" xfId="1" applyFont="1" applyFill="1" applyBorder="1" applyAlignment="1">
      <alignment horizontal="center"/>
    </xf>
    <xf numFmtId="164" fontId="0" fillId="0" borderId="0" xfId="0" applyNumberFormat="1" applyFill="1" applyBorder="1"/>
    <xf numFmtId="4" fontId="0" fillId="0" borderId="0" xfId="1" applyNumberFormat="1" applyFont="1" applyBorder="1" applyAlignment="1">
      <alignment horizontal="right" vertical="top"/>
    </xf>
    <xf numFmtId="4" fontId="0" fillId="0" borderId="0" xfId="0" applyNumberFormat="1"/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0" fontId="0" fillId="4" borderId="0" xfId="0" applyFill="1"/>
    <xf numFmtId="0" fontId="6" fillId="4" borderId="0" xfId="1" applyFont="1" applyFill="1" applyBorder="1" applyAlignment="1">
      <alignment horizontal="left" vertical="top"/>
    </xf>
    <xf numFmtId="0" fontId="6" fillId="4" borderId="0" xfId="0" applyFont="1" applyFill="1"/>
    <xf numFmtId="164" fontId="0" fillId="0" borderId="3" xfId="0" applyNumberFormat="1" applyBorder="1"/>
    <xf numFmtId="4" fontId="0" fillId="0" borderId="3" xfId="1" applyNumberFormat="1" applyFont="1" applyBorder="1" applyAlignment="1">
      <alignment horizontal="right" vertical="top"/>
    </xf>
    <xf numFmtId="3" fontId="0" fillId="0" borderId="3" xfId="1" applyNumberFormat="1" applyFont="1" applyBorder="1" applyAlignment="1">
      <alignment horizontal="right" vertical="top"/>
    </xf>
    <xf numFmtId="164" fontId="0" fillId="0" borderId="6" xfId="0" applyNumberFormat="1" applyBorder="1"/>
    <xf numFmtId="4" fontId="0" fillId="0" borderId="6" xfId="1" applyNumberFormat="1" applyFont="1" applyBorder="1" applyAlignment="1">
      <alignment horizontal="right" vertical="top"/>
    </xf>
    <xf numFmtId="3" fontId="0" fillId="0" borderId="6" xfId="1" applyNumberFormat="1" applyFont="1" applyBorder="1" applyAlignment="1">
      <alignment horizontal="right" vertical="top"/>
    </xf>
    <xf numFmtId="0" fontId="0" fillId="0" borderId="7" xfId="1" applyFont="1" applyBorder="1" applyAlignment="1">
      <alignment vertical="top"/>
    </xf>
    <xf numFmtId="0" fontId="0" fillId="0" borderId="7" xfId="1" applyFont="1" applyBorder="1" applyAlignment="1">
      <alignment horizontal="left"/>
    </xf>
    <xf numFmtId="0" fontId="0" fillId="0" borderId="7" xfId="1" applyFont="1" applyBorder="1" applyAlignment="1">
      <alignment horizontal="left" vertical="top"/>
    </xf>
    <xf numFmtId="164" fontId="0" fillId="0" borderId="8" xfId="0" applyNumberFormat="1" applyBorder="1"/>
    <xf numFmtId="4" fontId="0" fillId="0" borderId="8" xfId="1" applyNumberFormat="1" applyFont="1" applyBorder="1" applyAlignment="1">
      <alignment horizontal="right" vertical="top"/>
    </xf>
    <xf numFmtId="3" fontId="0" fillId="0" borderId="8" xfId="1" applyNumberFormat="1" applyFont="1" applyBorder="1" applyAlignment="1">
      <alignment horizontal="right" vertical="top"/>
    </xf>
    <xf numFmtId="0" fontId="0" fillId="0" borderId="9" xfId="1" applyFont="1" applyBorder="1" applyAlignment="1">
      <alignment horizontal="left" vertical="top"/>
    </xf>
    <xf numFmtId="0" fontId="2" fillId="4" borderId="0" xfId="0" applyFont="1" applyFill="1"/>
    <xf numFmtId="3" fontId="0" fillId="0" borderId="3" xfId="1" applyNumberFormat="1" applyFont="1" applyBorder="1" applyAlignment="1">
      <alignment horizontal="right"/>
    </xf>
    <xf numFmtId="0" fontId="0" fillId="0" borderId="4" xfId="1" applyFont="1" applyBorder="1" applyAlignment="1">
      <alignment horizontal="left"/>
    </xf>
    <xf numFmtId="0" fontId="0" fillId="0" borderId="4" xfId="1" applyFont="1" applyBorder="1" applyAlignment="1">
      <alignment horizontal="left" vertical="top"/>
    </xf>
    <xf numFmtId="0" fontId="7" fillId="9" borderId="12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wrapText="1"/>
    </xf>
    <xf numFmtId="0" fontId="7" fillId="6" borderId="12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 wrapText="1"/>
    </xf>
    <xf numFmtId="0" fontId="7" fillId="6" borderId="11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 wrapText="1"/>
    </xf>
    <xf numFmtId="0" fontId="7" fillId="11" borderId="12" xfId="0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 wrapText="1"/>
    </xf>
    <xf numFmtId="0" fontId="7" fillId="11" borderId="11" xfId="0" applyFont="1" applyFill="1" applyBorder="1" applyAlignment="1">
      <alignment horizontal="center"/>
    </xf>
    <xf numFmtId="0" fontId="7" fillId="11" borderId="10" xfId="0" applyFont="1" applyFill="1" applyBorder="1" applyAlignment="1">
      <alignment horizontal="center" wrapText="1"/>
    </xf>
    <xf numFmtId="164" fontId="0" fillId="0" borderId="5" xfId="0" applyNumberFormat="1" applyBorder="1"/>
    <xf numFmtId="3" fontId="0" fillId="0" borderId="20" xfId="1" applyNumberFormat="1" applyFont="1" applyBorder="1" applyAlignment="1">
      <alignment horizontal="right" vertical="top"/>
    </xf>
    <xf numFmtId="164" fontId="0" fillId="0" borderId="2" xfId="0" applyNumberFormat="1" applyBorder="1"/>
    <xf numFmtId="0" fontId="0" fillId="0" borderId="9" xfId="1" applyFont="1" applyBorder="1" applyAlignment="1">
      <alignment vertical="top"/>
    </xf>
    <xf numFmtId="164" fontId="0" fillId="0" borderId="3" xfId="0" applyNumberFormat="1" applyBorder="1" applyAlignment="1">
      <alignment horizontal="right"/>
    </xf>
    <xf numFmtId="164" fontId="0" fillId="0" borderId="21" xfId="0" applyNumberFormat="1" applyBorder="1"/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/>
    </xf>
    <xf numFmtId="0" fontId="7" fillId="13" borderId="12" xfId="0" applyFont="1" applyFill="1" applyBorder="1" applyAlignment="1">
      <alignment horizontal="center"/>
    </xf>
    <xf numFmtId="0" fontId="7" fillId="13" borderId="11" xfId="0" applyFont="1" applyFill="1" applyBorder="1" applyAlignment="1">
      <alignment horizontal="center" wrapText="1"/>
    </xf>
    <xf numFmtId="0" fontId="7" fillId="13" borderId="11" xfId="0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 wrapText="1"/>
    </xf>
    <xf numFmtId="0" fontId="7" fillId="14" borderId="11" xfId="0" applyFont="1" applyFill="1" applyBorder="1" applyAlignment="1">
      <alignment horizontal="center"/>
    </xf>
    <xf numFmtId="0" fontId="7" fillId="12" borderId="13" xfId="0" applyFont="1" applyFill="1" applyBorder="1" applyAlignment="1">
      <alignment horizontal="center"/>
    </xf>
    <xf numFmtId="0" fontId="7" fillId="12" borderId="14" xfId="1" applyFont="1" applyFill="1" applyBorder="1" applyAlignment="1">
      <alignment horizontal="center" wrapText="1"/>
    </xf>
    <xf numFmtId="0" fontId="7" fillId="12" borderId="15" xfId="1" applyFont="1" applyFill="1" applyBorder="1" applyAlignment="1">
      <alignment horizontal="center" wrapText="1"/>
    </xf>
    <xf numFmtId="0" fontId="7" fillId="11" borderId="13" xfId="0" applyFont="1" applyFill="1" applyBorder="1" applyAlignment="1">
      <alignment horizontal="center"/>
    </xf>
    <xf numFmtId="0" fontId="7" fillId="11" borderId="14" xfId="1" applyFont="1" applyFill="1" applyBorder="1" applyAlignment="1">
      <alignment horizontal="center" wrapText="1"/>
    </xf>
    <xf numFmtId="0" fontId="7" fillId="11" borderId="15" xfId="1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 wrapText="1"/>
    </xf>
    <xf numFmtId="0" fontId="7" fillId="5" borderId="19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wrapText="1"/>
    </xf>
    <xf numFmtId="0" fontId="7" fillId="10" borderId="12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 wrapText="1"/>
    </xf>
    <xf numFmtId="0" fontId="7" fillId="10" borderId="11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15" borderId="12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 wrapText="1"/>
    </xf>
    <xf numFmtId="0" fontId="7" fillId="15" borderId="11" xfId="0" applyFont="1" applyFill="1" applyBorder="1" applyAlignment="1">
      <alignment horizontal="center"/>
    </xf>
    <xf numFmtId="0" fontId="7" fillId="15" borderId="10" xfId="0" applyFont="1" applyFill="1" applyBorder="1" applyAlignment="1">
      <alignment horizontal="center" wrapText="1"/>
    </xf>
    <xf numFmtId="0" fontId="4" fillId="16" borderId="12" xfId="0" applyFont="1" applyFill="1" applyBorder="1" applyAlignment="1">
      <alignment horizontal="center"/>
    </xf>
    <xf numFmtId="0" fontId="4" fillId="16" borderId="11" xfId="0" applyFont="1" applyFill="1" applyBorder="1" applyAlignment="1">
      <alignment horizontal="center" wrapText="1"/>
    </xf>
    <xf numFmtId="0" fontId="4" fillId="16" borderId="11" xfId="0" applyFont="1" applyFill="1" applyBorder="1" applyAlignment="1">
      <alignment horizontal="center"/>
    </xf>
    <xf numFmtId="0" fontId="4" fillId="16" borderId="10" xfId="0" applyFont="1" applyFill="1" applyBorder="1" applyAlignment="1">
      <alignment horizontal="center" wrapText="1"/>
    </xf>
    <xf numFmtId="0" fontId="7" fillId="17" borderId="12" xfId="0" applyFont="1" applyFill="1" applyBorder="1" applyAlignment="1">
      <alignment horizontal="center"/>
    </xf>
    <xf numFmtId="0" fontId="7" fillId="17" borderId="11" xfId="0" applyFont="1" applyFill="1" applyBorder="1" applyAlignment="1">
      <alignment horizontal="center" wrapText="1"/>
    </xf>
    <xf numFmtId="0" fontId="7" fillId="17" borderId="11" xfId="0" applyFont="1" applyFill="1" applyBorder="1" applyAlignment="1">
      <alignment horizontal="center"/>
    </xf>
    <xf numFmtId="0" fontId="7" fillId="17" borderId="10" xfId="0" applyFont="1" applyFill="1" applyBorder="1" applyAlignment="1">
      <alignment horizontal="center" wrapText="1"/>
    </xf>
    <xf numFmtId="0" fontId="10" fillId="20" borderId="0" xfId="0" applyFont="1" applyFill="1" applyAlignment="1">
      <alignment horizontal="left" wrapText="1"/>
    </xf>
    <xf numFmtId="3" fontId="11" fillId="0" borderId="0" xfId="14" applyNumberFormat="1"/>
    <xf numFmtId="3" fontId="12" fillId="0" borderId="0" xfId="14" applyNumberFormat="1" applyFont="1" applyFill="1" applyAlignment="1">
      <alignment horizontal="right"/>
    </xf>
    <xf numFmtId="3" fontId="12" fillId="0" borderId="0" xfId="15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3" fontId="0" fillId="0" borderId="0" xfId="0" applyNumberFormat="1" applyBorder="1"/>
    <xf numFmtId="3" fontId="0" fillId="0" borderId="22" xfId="0" applyNumberFormat="1" applyBorder="1"/>
    <xf numFmtId="4" fontId="0" fillId="0" borderId="22" xfId="1" applyNumberFormat="1" applyFont="1" applyBorder="1" applyAlignment="1">
      <alignment horizontal="right" vertical="top"/>
    </xf>
    <xf numFmtId="0" fontId="7" fillId="11" borderId="23" xfId="0" applyFont="1" applyFill="1" applyBorder="1" applyAlignment="1">
      <alignment horizontal="center"/>
    </xf>
    <xf numFmtId="0" fontId="7" fillId="11" borderId="24" xfId="0" applyFont="1" applyFill="1" applyBorder="1" applyAlignment="1">
      <alignment horizontal="center" wrapText="1"/>
    </xf>
    <xf numFmtId="3" fontId="0" fillId="0" borderId="25" xfId="0" applyNumberFormat="1" applyBorder="1"/>
    <xf numFmtId="3" fontId="0" fillId="0" borderId="26" xfId="0" applyNumberFormat="1" applyBorder="1"/>
    <xf numFmtId="0" fontId="7" fillId="13" borderId="10" xfId="0" applyFont="1" applyFill="1" applyBorder="1" applyAlignment="1">
      <alignment horizontal="center" wrapText="1"/>
    </xf>
    <xf numFmtId="0" fontId="7" fillId="14" borderId="10" xfId="0" applyFont="1" applyFill="1" applyBorder="1" applyAlignment="1">
      <alignment horizontal="center" wrapText="1"/>
    </xf>
    <xf numFmtId="0" fontId="0" fillId="0" borderId="27" xfId="1" applyFont="1" applyBorder="1" applyAlignment="1">
      <alignment vertical="top"/>
    </xf>
    <xf numFmtId="0" fontId="0" fillId="0" borderId="27" xfId="1" applyFont="1" applyBorder="1" applyAlignment="1">
      <alignment horizontal="left" vertical="top"/>
    </xf>
    <xf numFmtId="0" fontId="0" fillId="0" borderId="27" xfId="1" applyFont="1" applyBorder="1" applyAlignment="1">
      <alignment horizontal="left"/>
    </xf>
    <xf numFmtId="0" fontId="0" fillId="0" borderId="28" xfId="1" applyFont="1" applyBorder="1" applyAlignment="1">
      <alignment horizontal="left" vertical="top"/>
    </xf>
    <xf numFmtId="0" fontId="7" fillId="12" borderId="29" xfId="1" applyFont="1" applyFill="1" applyBorder="1" applyAlignment="1">
      <alignment horizontal="center" wrapText="1"/>
    </xf>
    <xf numFmtId="0" fontId="0" fillId="0" borderId="30" xfId="1" applyFont="1" applyBorder="1" applyAlignment="1">
      <alignment vertical="top"/>
    </xf>
    <xf numFmtId="0" fontId="0" fillId="0" borderId="30" xfId="1" applyFont="1" applyBorder="1" applyAlignment="1">
      <alignment horizontal="left" vertical="top"/>
    </xf>
    <xf numFmtId="0" fontId="7" fillId="9" borderId="23" xfId="0" applyFont="1" applyFill="1" applyBorder="1" applyAlignment="1">
      <alignment horizontal="center" wrapText="1"/>
    </xf>
    <xf numFmtId="0" fontId="7" fillId="9" borderId="16" xfId="0" applyFont="1" applyFill="1" applyBorder="1" applyAlignment="1">
      <alignment horizontal="center"/>
    </xf>
    <xf numFmtId="0" fontId="0" fillId="0" borderId="31" xfId="1" applyFont="1" applyBorder="1" applyAlignment="1">
      <alignment horizontal="left"/>
    </xf>
    <xf numFmtId="0" fontId="0" fillId="0" borderId="28" xfId="1" applyFont="1" applyBorder="1" applyAlignment="1">
      <alignment horizontal="left"/>
    </xf>
    <xf numFmtId="0" fontId="7" fillId="17" borderId="32" xfId="0" applyFont="1" applyFill="1" applyBorder="1" applyAlignment="1">
      <alignment horizontal="center"/>
    </xf>
    <xf numFmtId="0" fontId="7" fillId="17" borderId="33" xfId="0" applyFont="1" applyFill="1" applyBorder="1" applyAlignment="1">
      <alignment horizontal="center" wrapText="1"/>
    </xf>
    <xf numFmtId="0" fontId="4" fillId="16" borderId="32" xfId="0" applyFont="1" applyFill="1" applyBorder="1" applyAlignment="1">
      <alignment horizontal="center"/>
    </xf>
    <xf numFmtId="0" fontId="4" fillId="16" borderId="33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/>
    </xf>
    <xf numFmtId="0" fontId="7" fillId="10" borderId="33" xfId="0" applyFont="1" applyFill="1" applyBorder="1" applyAlignment="1">
      <alignment horizontal="center" wrapText="1"/>
    </xf>
    <xf numFmtId="0" fontId="7" fillId="5" borderId="32" xfId="0" applyFont="1" applyFill="1" applyBorder="1" applyAlignment="1">
      <alignment horizontal="center" wrapText="1"/>
    </xf>
    <xf numFmtId="0" fontId="6" fillId="4" borderId="36" xfId="0" applyFont="1" applyFill="1" applyBorder="1"/>
    <xf numFmtId="0" fontId="7" fillId="11" borderId="37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7" fillId="6" borderId="33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11" borderId="38" xfId="0" applyFont="1" applyFill="1" applyBorder="1" applyAlignment="1">
      <alignment horizontal="center" wrapText="1"/>
    </xf>
    <xf numFmtId="0" fontId="7" fillId="11" borderId="33" xfId="0" applyFont="1" applyFill="1" applyBorder="1" applyAlignment="1">
      <alignment horizontal="center"/>
    </xf>
    <xf numFmtId="4" fontId="0" fillId="0" borderId="34" xfId="1" applyNumberFormat="1" applyFont="1" applyBorder="1" applyAlignment="1">
      <alignment horizontal="right" vertical="top"/>
    </xf>
    <xf numFmtId="4" fontId="0" fillId="0" borderId="35" xfId="1" applyNumberFormat="1" applyFont="1" applyBorder="1" applyAlignment="1">
      <alignment horizontal="right" vertical="top"/>
    </xf>
    <xf numFmtId="164" fontId="0" fillId="0" borderId="39" xfId="1" applyNumberFormat="1" applyFont="1" applyBorder="1" applyAlignment="1">
      <alignment horizontal="right" vertical="top"/>
    </xf>
    <xf numFmtId="164" fontId="0" fillId="0" borderId="40" xfId="1" applyNumberFormat="1" applyFont="1" applyBorder="1" applyAlignment="1">
      <alignment horizontal="right" vertical="top"/>
    </xf>
    <xf numFmtId="0" fontId="7" fillId="9" borderId="41" xfId="0" applyFont="1" applyFill="1" applyBorder="1" applyAlignment="1">
      <alignment horizontal="center"/>
    </xf>
    <xf numFmtId="0" fontId="7" fillId="9" borderId="42" xfId="0" applyFont="1" applyFill="1" applyBorder="1" applyAlignment="1">
      <alignment horizontal="center"/>
    </xf>
    <xf numFmtId="4" fontId="0" fillId="0" borderId="21" xfId="1" applyNumberFormat="1" applyFont="1" applyBorder="1" applyAlignment="1">
      <alignment horizontal="right" vertical="top"/>
    </xf>
    <xf numFmtId="4" fontId="0" fillId="0" borderId="5" xfId="1" applyNumberFormat="1" applyFont="1" applyBorder="1" applyAlignment="1">
      <alignment horizontal="right" vertical="top"/>
    </xf>
    <xf numFmtId="0" fontId="0" fillId="0" borderId="4" xfId="1" applyFont="1" applyBorder="1" applyAlignment="1">
      <alignment vertical="top"/>
    </xf>
    <xf numFmtId="4" fontId="0" fillId="0" borderId="2" xfId="1" applyNumberFormat="1" applyFont="1" applyBorder="1" applyAlignment="1">
      <alignment horizontal="right" vertical="top"/>
    </xf>
    <xf numFmtId="0" fontId="0" fillId="0" borderId="43" xfId="1" applyFont="1" applyBorder="1" applyAlignment="1">
      <alignment horizontal="left" vertical="top"/>
    </xf>
    <xf numFmtId="4" fontId="0" fillId="0" borderId="44" xfId="1" applyNumberFormat="1" applyFont="1" applyBorder="1" applyAlignment="1">
      <alignment horizontal="right" vertical="top"/>
    </xf>
    <xf numFmtId="4" fontId="0" fillId="0" borderId="39" xfId="1" applyNumberFormat="1" applyFont="1" applyBorder="1" applyAlignment="1">
      <alignment horizontal="right" vertical="top"/>
    </xf>
    <xf numFmtId="3" fontId="0" fillId="0" borderId="39" xfId="0" applyNumberFormat="1" applyBorder="1"/>
    <xf numFmtId="3" fontId="0" fillId="0" borderId="40" xfId="0" applyNumberFormat="1" applyBorder="1"/>
    <xf numFmtId="0" fontId="7" fillId="9" borderId="10" xfId="0" applyFont="1" applyFill="1" applyBorder="1" applyAlignment="1">
      <alignment horizontal="center"/>
    </xf>
    <xf numFmtId="4" fontId="0" fillId="0" borderId="40" xfId="1" applyNumberFormat="1" applyFont="1" applyBorder="1" applyAlignment="1">
      <alignment horizontal="right" vertical="top"/>
    </xf>
    <xf numFmtId="0" fontId="7" fillId="11" borderId="46" xfId="0" applyFont="1" applyFill="1" applyBorder="1" applyAlignment="1">
      <alignment horizontal="center" wrapText="1"/>
    </xf>
    <xf numFmtId="0" fontId="7" fillId="11" borderId="46" xfId="0" applyFont="1" applyFill="1" applyBorder="1" applyAlignment="1">
      <alignment horizontal="center"/>
    </xf>
    <xf numFmtId="0" fontId="7" fillId="11" borderId="47" xfId="0" applyFont="1" applyFill="1" applyBorder="1" applyAlignment="1">
      <alignment horizontal="center"/>
    </xf>
    <xf numFmtId="0" fontId="7" fillId="5" borderId="46" xfId="0" applyFont="1" applyFill="1" applyBorder="1" applyAlignment="1">
      <alignment horizontal="center" wrapText="1"/>
    </xf>
    <xf numFmtId="0" fontId="7" fillId="5" borderId="46" xfId="0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7" fillId="21" borderId="46" xfId="0" applyFont="1" applyFill="1" applyBorder="1" applyAlignment="1">
      <alignment horizontal="center" wrapText="1"/>
    </xf>
    <xf numFmtId="0" fontId="7" fillId="21" borderId="46" xfId="0" applyFont="1" applyFill="1" applyBorder="1" applyAlignment="1">
      <alignment horizontal="center"/>
    </xf>
    <xf numFmtId="0" fontId="7" fillId="21" borderId="47" xfId="0" applyFont="1" applyFill="1" applyBorder="1" applyAlignment="1">
      <alignment horizontal="center"/>
    </xf>
    <xf numFmtId="0" fontId="7" fillId="13" borderId="46" xfId="0" applyFont="1" applyFill="1" applyBorder="1" applyAlignment="1">
      <alignment horizontal="center" wrapText="1"/>
    </xf>
    <xf numFmtId="0" fontId="7" fillId="13" borderId="46" xfId="0" applyFont="1" applyFill="1" applyBorder="1" applyAlignment="1">
      <alignment horizontal="center"/>
    </xf>
    <xf numFmtId="0" fontId="7" fillId="13" borderId="47" xfId="0" applyFont="1" applyFill="1" applyBorder="1" applyAlignment="1">
      <alignment horizontal="center"/>
    </xf>
    <xf numFmtId="0" fontId="7" fillId="22" borderId="46" xfId="0" applyFont="1" applyFill="1" applyBorder="1" applyAlignment="1">
      <alignment horizontal="center" wrapText="1"/>
    </xf>
    <xf numFmtId="0" fontId="7" fillId="22" borderId="46" xfId="0" applyFont="1" applyFill="1" applyBorder="1" applyAlignment="1">
      <alignment horizontal="center"/>
    </xf>
    <xf numFmtId="0" fontId="7" fillId="22" borderId="47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 wrapText="1"/>
    </xf>
    <xf numFmtId="0" fontId="7" fillId="12" borderId="46" xfId="0" applyFont="1" applyFill="1" applyBorder="1" applyAlignment="1">
      <alignment horizontal="center"/>
    </xf>
    <xf numFmtId="0" fontId="7" fillId="12" borderId="47" xfId="0" applyFont="1" applyFill="1" applyBorder="1" applyAlignment="1">
      <alignment horizontal="center"/>
    </xf>
    <xf numFmtId="0" fontId="7" fillId="15" borderId="46" xfId="0" applyFont="1" applyFill="1" applyBorder="1" applyAlignment="1">
      <alignment horizontal="center" wrapText="1"/>
    </xf>
    <xf numFmtId="0" fontId="7" fillId="15" borderId="46" xfId="0" applyFont="1" applyFill="1" applyBorder="1" applyAlignment="1">
      <alignment horizontal="center"/>
    </xf>
    <xf numFmtId="0" fontId="7" fillId="15" borderId="47" xfId="0" applyFont="1" applyFill="1" applyBorder="1" applyAlignment="1">
      <alignment horizontal="center"/>
    </xf>
    <xf numFmtId="0" fontId="7" fillId="17" borderId="46" xfId="0" applyFont="1" applyFill="1" applyBorder="1" applyAlignment="1">
      <alignment horizontal="center" wrapText="1"/>
    </xf>
    <xf numFmtId="0" fontId="7" fillId="17" borderId="46" xfId="0" applyFont="1" applyFill="1" applyBorder="1" applyAlignment="1">
      <alignment horizontal="center"/>
    </xf>
    <xf numFmtId="0" fontId="7" fillId="17" borderId="47" xfId="0" applyFont="1" applyFill="1" applyBorder="1" applyAlignment="1">
      <alignment horizontal="center"/>
    </xf>
    <xf numFmtId="0" fontId="7" fillId="10" borderId="46" xfId="0" applyFont="1" applyFill="1" applyBorder="1" applyAlignment="1">
      <alignment horizontal="center" wrapText="1"/>
    </xf>
    <xf numFmtId="0" fontId="7" fillId="10" borderId="46" xfId="0" applyFont="1" applyFill="1" applyBorder="1" applyAlignment="1">
      <alignment horizontal="center"/>
    </xf>
    <xf numFmtId="0" fontId="7" fillId="10" borderId="47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 wrapText="1"/>
    </xf>
    <xf numFmtId="0" fontId="4" fillId="3" borderId="46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4" fillId="16" borderId="46" xfId="0" applyFont="1" applyFill="1" applyBorder="1" applyAlignment="1">
      <alignment horizontal="center" wrapText="1"/>
    </xf>
    <xf numFmtId="0" fontId="4" fillId="16" borderId="46" xfId="0" applyFont="1" applyFill="1" applyBorder="1" applyAlignment="1">
      <alignment horizontal="center"/>
    </xf>
    <xf numFmtId="0" fontId="4" fillId="16" borderId="47" xfId="0" applyFont="1" applyFill="1" applyBorder="1" applyAlignment="1">
      <alignment horizontal="center"/>
    </xf>
    <xf numFmtId="0" fontId="7" fillId="6" borderId="46" xfId="0" applyFont="1" applyFill="1" applyBorder="1" applyAlignment="1">
      <alignment horizontal="center" wrapText="1"/>
    </xf>
    <xf numFmtId="0" fontId="7" fillId="6" borderId="46" xfId="0" applyFont="1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4" fillId="18" borderId="0" xfId="1" applyFont="1" applyFill="1" applyAlignment="1">
      <alignment horizontal="left"/>
    </xf>
    <xf numFmtId="0" fontId="2" fillId="18" borderId="0" xfId="0" applyFont="1" applyFill="1" applyAlignment="1">
      <alignment horizontal="left"/>
    </xf>
    <xf numFmtId="0" fontId="2" fillId="19" borderId="0" xfId="0" applyFont="1" applyFill="1" applyAlignment="1">
      <alignment horizontal="left"/>
    </xf>
    <xf numFmtId="0" fontId="4" fillId="8" borderId="0" xfId="1" applyFont="1" applyFill="1" applyAlignment="1">
      <alignment horizontal="left"/>
    </xf>
    <xf numFmtId="0" fontId="7" fillId="2" borderId="43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 wrapText="1"/>
    </xf>
    <xf numFmtId="0" fontId="7" fillId="2" borderId="47" xfId="0" applyFont="1" applyFill="1" applyBorder="1" applyAlignment="1">
      <alignment horizontal="center" wrapText="1"/>
    </xf>
    <xf numFmtId="0" fontId="7" fillId="2" borderId="50" xfId="0" applyFont="1" applyFill="1" applyBorder="1" applyAlignment="1">
      <alignment horizontal="center" wrapText="1"/>
    </xf>
    <xf numFmtId="0" fontId="7" fillId="2" borderId="51" xfId="0" applyFont="1" applyFill="1" applyBorder="1" applyAlignment="1">
      <alignment horizontal="center" wrapText="1"/>
    </xf>
    <xf numFmtId="0" fontId="7" fillId="6" borderId="43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7" fillId="6" borderId="38" xfId="0" applyFont="1" applyFill="1" applyBorder="1" applyAlignment="1">
      <alignment horizontal="center" wrapText="1"/>
    </xf>
    <xf numFmtId="0" fontId="7" fillId="6" borderId="23" xfId="0" applyFont="1" applyFill="1" applyBorder="1" applyAlignment="1">
      <alignment horizontal="center" wrapText="1"/>
    </xf>
    <xf numFmtId="0" fontId="7" fillId="6" borderId="38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6" borderId="49" xfId="0" applyFont="1" applyFill="1" applyBorder="1" applyAlignment="1">
      <alignment horizontal="center" wrapText="1"/>
    </xf>
    <xf numFmtId="0" fontId="7" fillId="6" borderId="47" xfId="0" applyFont="1" applyFill="1" applyBorder="1" applyAlignment="1">
      <alignment horizontal="center" wrapText="1"/>
    </xf>
    <xf numFmtId="0" fontId="7" fillId="6" borderId="50" xfId="0" applyFont="1" applyFill="1" applyBorder="1" applyAlignment="1">
      <alignment horizontal="center" wrapText="1"/>
    </xf>
    <xf numFmtId="0" fontId="7" fillId="6" borderId="51" xfId="0" applyFont="1" applyFill="1" applyBorder="1" applyAlignment="1">
      <alignment horizontal="center" wrapText="1"/>
    </xf>
    <xf numFmtId="0" fontId="7" fillId="15" borderId="43" xfId="0" applyFont="1" applyFill="1" applyBorder="1" applyAlignment="1">
      <alignment horizontal="center"/>
    </xf>
    <xf numFmtId="0" fontId="7" fillId="15" borderId="45" xfId="0" applyFont="1" applyFill="1" applyBorder="1" applyAlignment="1">
      <alignment horizontal="center"/>
    </xf>
    <xf numFmtId="0" fontId="7" fillId="15" borderId="38" xfId="0" applyFont="1" applyFill="1" applyBorder="1" applyAlignment="1">
      <alignment horizontal="center" wrapText="1"/>
    </xf>
    <xf numFmtId="0" fontId="7" fillId="15" borderId="23" xfId="0" applyFont="1" applyFill="1" applyBorder="1" applyAlignment="1">
      <alignment horizontal="center" wrapText="1"/>
    </xf>
    <xf numFmtId="0" fontId="7" fillId="15" borderId="38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/>
    </xf>
    <xf numFmtId="0" fontId="7" fillId="15" borderId="49" xfId="0" applyFont="1" applyFill="1" applyBorder="1" applyAlignment="1">
      <alignment horizontal="center" wrapText="1"/>
    </xf>
    <xf numFmtId="0" fontId="7" fillId="15" borderId="47" xfId="0" applyFont="1" applyFill="1" applyBorder="1" applyAlignment="1">
      <alignment horizontal="center" wrapText="1"/>
    </xf>
    <xf numFmtId="0" fontId="7" fillId="15" borderId="50" xfId="0" applyFont="1" applyFill="1" applyBorder="1" applyAlignment="1">
      <alignment horizontal="center" wrapText="1"/>
    </xf>
    <xf numFmtId="0" fontId="7" fillId="15" borderId="51" xfId="0" applyFont="1" applyFill="1" applyBorder="1" applyAlignment="1">
      <alignment horizontal="center" wrapText="1"/>
    </xf>
    <xf numFmtId="0" fontId="4" fillId="16" borderId="43" xfId="0" applyFont="1" applyFill="1" applyBorder="1" applyAlignment="1">
      <alignment horizontal="center"/>
    </xf>
    <xf numFmtId="0" fontId="4" fillId="16" borderId="45" xfId="0" applyFont="1" applyFill="1" applyBorder="1" applyAlignment="1">
      <alignment horizontal="center"/>
    </xf>
    <xf numFmtId="0" fontId="4" fillId="16" borderId="38" xfId="0" applyFont="1" applyFill="1" applyBorder="1" applyAlignment="1">
      <alignment horizontal="center" wrapText="1"/>
    </xf>
    <xf numFmtId="0" fontId="4" fillId="16" borderId="23" xfId="0" applyFont="1" applyFill="1" applyBorder="1" applyAlignment="1">
      <alignment horizontal="center" wrapText="1"/>
    </xf>
    <xf numFmtId="0" fontId="4" fillId="16" borderId="38" xfId="0" applyFont="1" applyFill="1" applyBorder="1" applyAlignment="1">
      <alignment horizontal="center"/>
    </xf>
    <xf numFmtId="0" fontId="4" fillId="16" borderId="23" xfId="0" applyFont="1" applyFill="1" applyBorder="1" applyAlignment="1">
      <alignment horizontal="center"/>
    </xf>
    <xf numFmtId="0" fontId="4" fillId="16" borderId="49" xfId="0" applyFont="1" applyFill="1" applyBorder="1" applyAlignment="1">
      <alignment horizontal="center" wrapText="1"/>
    </xf>
    <xf numFmtId="0" fontId="4" fillId="16" borderId="47" xfId="0" applyFont="1" applyFill="1" applyBorder="1" applyAlignment="1">
      <alignment horizontal="center" wrapText="1"/>
    </xf>
    <xf numFmtId="0" fontId="4" fillId="16" borderId="50" xfId="0" applyFont="1" applyFill="1" applyBorder="1" applyAlignment="1">
      <alignment horizontal="center" wrapText="1"/>
    </xf>
    <xf numFmtId="0" fontId="4" fillId="16" borderId="51" xfId="0" applyFont="1" applyFill="1" applyBorder="1" applyAlignment="1">
      <alignment horizontal="center" wrapText="1"/>
    </xf>
    <xf numFmtId="0" fontId="7" fillId="17" borderId="43" xfId="0" applyFont="1" applyFill="1" applyBorder="1" applyAlignment="1">
      <alignment horizontal="center"/>
    </xf>
    <xf numFmtId="0" fontId="7" fillId="17" borderId="45" xfId="0" applyFont="1" applyFill="1" applyBorder="1" applyAlignment="1">
      <alignment horizontal="center"/>
    </xf>
    <xf numFmtId="0" fontId="7" fillId="17" borderId="38" xfId="0" applyFont="1" applyFill="1" applyBorder="1" applyAlignment="1">
      <alignment horizontal="center" wrapText="1"/>
    </xf>
    <xf numFmtId="0" fontId="7" fillId="17" borderId="23" xfId="0" applyFont="1" applyFill="1" applyBorder="1" applyAlignment="1">
      <alignment horizontal="center" wrapText="1"/>
    </xf>
    <xf numFmtId="0" fontId="7" fillId="17" borderId="38" xfId="0" applyFont="1" applyFill="1" applyBorder="1" applyAlignment="1">
      <alignment horizontal="center"/>
    </xf>
    <xf numFmtId="0" fontId="7" fillId="17" borderId="23" xfId="0" applyFont="1" applyFill="1" applyBorder="1" applyAlignment="1">
      <alignment horizontal="center"/>
    </xf>
    <xf numFmtId="0" fontId="7" fillId="17" borderId="49" xfId="0" applyFont="1" applyFill="1" applyBorder="1" applyAlignment="1">
      <alignment horizontal="center" wrapText="1"/>
    </xf>
    <xf numFmtId="0" fontId="7" fillId="17" borderId="47" xfId="0" applyFont="1" applyFill="1" applyBorder="1" applyAlignment="1">
      <alignment horizontal="center" wrapText="1"/>
    </xf>
    <xf numFmtId="0" fontId="7" fillId="17" borderId="50" xfId="0" applyFont="1" applyFill="1" applyBorder="1" applyAlignment="1">
      <alignment horizontal="center" wrapText="1"/>
    </xf>
    <xf numFmtId="0" fontId="7" fillId="17" borderId="51" xfId="0" applyFont="1" applyFill="1" applyBorder="1" applyAlignment="1">
      <alignment horizontal="center" wrapText="1"/>
    </xf>
    <xf numFmtId="0" fontId="7" fillId="10" borderId="43" xfId="0" applyFont="1" applyFill="1" applyBorder="1" applyAlignment="1">
      <alignment horizontal="center"/>
    </xf>
    <xf numFmtId="0" fontId="7" fillId="10" borderId="45" xfId="0" applyFont="1" applyFill="1" applyBorder="1" applyAlignment="1">
      <alignment horizontal="center"/>
    </xf>
    <xf numFmtId="0" fontId="7" fillId="10" borderId="38" xfId="0" applyFont="1" applyFill="1" applyBorder="1" applyAlignment="1">
      <alignment horizontal="center" wrapText="1"/>
    </xf>
    <xf numFmtId="0" fontId="7" fillId="10" borderId="23" xfId="0" applyFont="1" applyFill="1" applyBorder="1" applyAlignment="1">
      <alignment horizontal="center" wrapText="1"/>
    </xf>
    <xf numFmtId="0" fontId="7" fillId="10" borderId="38" xfId="0" applyFont="1" applyFill="1" applyBorder="1" applyAlignment="1">
      <alignment horizontal="center"/>
    </xf>
    <xf numFmtId="0" fontId="7" fillId="10" borderId="23" xfId="0" applyFont="1" applyFill="1" applyBorder="1" applyAlignment="1">
      <alignment horizontal="center"/>
    </xf>
    <xf numFmtId="0" fontId="7" fillId="10" borderId="49" xfId="0" applyFont="1" applyFill="1" applyBorder="1" applyAlignment="1">
      <alignment horizontal="center" wrapText="1"/>
    </xf>
    <xf numFmtId="0" fontId="7" fillId="10" borderId="47" xfId="0" applyFont="1" applyFill="1" applyBorder="1" applyAlignment="1">
      <alignment horizontal="center" wrapText="1"/>
    </xf>
    <xf numFmtId="0" fontId="7" fillId="10" borderId="50" xfId="0" applyFont="1" applyFill="1" applyBorder="1" applyAlignment="1">
      <alignment horizontal="center" wrapText="1"/>
    </xf>
    <xf numFmtId="0" fontId="7" fillId="10" borderId="51" xfId="0" applyFont="1" applyFill="1" applyBorder="1" applyAlignment="1">
      <alignment horizontal="center" wrapText="1"/>
    </xf>
    <xf numFmtId="0" fontId="4" fillId="3" borderId="43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38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center" wrapText="1"/>
    </xf>
    <xf numFmtId="0" fontId="4" fillId="3" borderId="47" xfId="0" applyFont="1" applyFill="1" applyBorder="1" applyAlignment="1">
      <alignment horizontal="center" wrapText="1"/>
    </xf>
    <xf numFmtId="0" fontId="4" fillId="3" borderId="50" xfId="0" applyFont="1" applyFill="1" applyBorder="1" applyAlignment="1">
      <alignment horizontal="center" wrapText="1"/>
    </xf>
    <xf numFmtId="0" fontId="4" fillId="3" borderId="51" xfId="0" applyFont="1" applyFill="1" applyBorder="1" applyAlignment="1">
      <alignment horizontal="center" wrapText="1"/>
    </xf>
    <xf numFmtId="0" fontId="7" fillId="11" borderId="43" xfId="0" applyFont="1" applyFill="1" applyBorder="1" applyAlignment="1">
      <alignment horizontal="center"/>
    </xf>
    <xf numFmtId="0" fontId="7" fillId="11" borderId="45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 wrapText="1"/>
    </xf>
    <xf numFmtId="0" fontId="7" fillId="11" borderId="23" xfId="0" applyFont="1" applyFill="1" applyBorder="1" applyAlignment="1">
      <alignment horizontal="center" wrapText="1"/>
    </xf>
    <xf numFmtId="0" fontId="7" fillId="11" borderId="38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7" fillId="11" borderId="49" xfId="0" applyFont="1" applyFill="1" applyBorder="1" applyAlignment="1">
      <alignment horizontal="center" wrapText="1"/>
    </xf>
    <xf numFmtId="0" fontId="7" fillId="11" borderId="47" xfId="0" applyFont="1" applyFill="1" applyBorder="1" applyAlignment="1">
      <alignment horizontal="center" wrapText="1"/>
    </xf>
    <xf numFmtId="0" fontId="7" fillId="11" borderId="50" xfId="0" applyFont="1" applyFill="1" applyBorder="1" applyAlignment="1">
      <alignment horizontal="center" wrapText="1"/>
    </xf>
    <xf numFmtId="0" fontId="7" fillId="11" borderId="51" xfId="0" applyFont="1" applyFill="1" applyBorder="1" applyAlignment="1">
      <alignment horizontal="center" wrapText="1"/>
    </xf>
    <xf numFmtId="0" fontId="7" fillId="5" borderId="43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7" fillId="5" borderId="38" xfId="0" applyFont="1" applyFill="1" applyBorder="1" applyAlignment="1">
      <alignment horizontal="center" wrapText="1"/>
    </xf>
    <xf numFmtId="0" fontId="7" fillId="5" borderId="23" xfId="0" applyFont="1" applyFill="1" applyBorder="1" applyAlignment="1">
      <alignment horizontal="center" wrapText="1"/>
    </xf>
    <xf numFmtId="0" fontId="7" fillId="5" borderId="38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49" xfId="0" applyFont="1" applyFill="1" applyBorder="1" applyAlignment="1">
      <alignment horizontal="center" wrapText="1"/>
    </xf>
    <xf numFmtId="0" fontId="7" fillId="5" borderId="47" xfId="0" applyFont="1" applyFill="1" applyBorder="1" applyAlignment="1">
      <alignment horizontal="center" wrapText="1"/>
    </xf>
    <xf numFmtId="0" fontId="7" fillId="5" borderId="50" xfId="0" applyFont="1" applyFill="1" applyBorder="1" applyAlignment="1">
      <alignment horizontal="center" wrapText="1"/>
    </xf>
    <xf numFmtId="0" fontId="7" fillId="5" borderId="51" xfId="0" applyFont="1" applyFill="1" applyBorder="1" applyAlignment="1">
      <alignment horizontal="center" wrapText="1"/>
    </xf>
    <xf numFmtId="0" fontId="7" fillId="21" borderId="50" xfId="0" applyFont="1" applyFill="1" applyBorder="1" applyAlignment="1">
      <alignment horizontal="center" wrapText="1"/>
    </xf>
    <xf numFmtId="0" fontId="7" fillId="21" borderId="51" xfId="0" applyFont="1" applyFill="1" applyBorder="1" applyAlignment="1">
      <alignment horizontal="center" wrapText="1"/>
    </xf>
    <xf numFmtId="0" fontId="7" fillId="12" borderId="43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7" fillId="12" borderId="38" xfId="0" applyFont="1" applyFill="1" applyBorder="1" applyAlignment="1">
      <alignment horizontal="center" wrapText="1"/>
    </xf>
    <xf numFmtId="0" fontId="7" fillId="12" borderId="23" xfId="0" applyFont="1" applyFill="1" applyBorder="1" applyAlignment="1">
      <alignment horizontal="center" wrapText="1"/>
    </xf>
    <xf numFmtId="0" fontId="7" fillId="12" borderId="38" xfId="0" applyFont="1" applyFill="1" applyBorder="1" applyAlignment="1">
      <alignment horizontal="center"/>
    </xf>
    <xf numFmtId="0" fontId="7" fillId="12" borderId="23" xfId="0" applyFont="1" applyFill="1" applyBorder="1" applyAlignment="1">
      <alignment horizontal="center"/>
    </xf>
    <xf numFmtId="0" fontId="7" fillId="12" borderId="49" xfId="0" applyFont="1" applyFill="1" applyBorder="1" applyAlignment="1">
      <alignment horizontal="center" wrapText="1"/>
    </xf>
    <xf numFmtId="0" fontId="7" fillId="12" borderId="47" xfId="0" applyFont="1" applyFill="1" applyBorder="1" applyAlignment="1">
      <alignment horizontal="center" wrapText="1"/>
    </xf>
    <xf numFmtId="0" fontId="7" fillId="12" borderId="50" xfId="0" applyFont="1" applyFill="1" applyBorder="1" applyAlignment="1">
      <alignment horizontal="center" wrapText="1"/>
    </xf>
    <xf numFmtId="0" fontId="7" fillId="12" borderId="51" xfId="0" applyFont="1" applyFill="1" applyBorder="1" applyAlignment="1">
      <alignment horizontal="center" wrapText="1"/>
    </xf>
    <xf numFmtId="0" fontId="7" fillId="22" borderId="43" xfId="0" applyFont="1" applyFill="1" applyBorder="1" applyAlignment="1">
      <alignment horizontal="center"/>
    </xf>
    <xf numFmtId="0" fontId="7" fillId="22" borderId="45" xfId="0" applyFont="1" applyFill="1" applyBorder="1" applyAlignment="1">
      <alignment horizontal="center"/>
    </xf>
    <xf numFmtId="0" fontId="7" fillId="22" borderId="38" xfId="0" applyFont="1" applyFill="1" applyBorder="1" applyAlignment="1">
      <alignment horizontal="center" wrapText="1"/>
    </xf>
    <xf numFmtId="0" fontId="7" fillId="22" borderId="23" xfId="0" applyFont="1" applyFill="1" applyBorder="1" applyAlignment="1">
      <alignment horizontal="center" wrapText="1"/>
    </xf>
    <xf numFmtId="0" fontId="7" fillId="22" borderId="38" xfId="0" applyFont="1" applyFill="1" applyBorder="1" applyAlignment="1">
      <alignment horizontal="center"/>
    </xf>
    <xf numFmtId="0" fontId="7" fillId="22" borderId="23" xfId="0" applyFont="1" applyFill="1" applyBorder="1" applyAlignment="1">
      <alignment horizontal="center"/>
    </xf>
    <xf numFmtId="0" fontId="7" fillId="22" borderId="44" xfId="0" applyFont="1" applyFill="1" applyBorder="1" applyAlignment="1">
      <alignment horizontal="center" wrapText="1"/>
    </xf>
    <xf numFmtId="0" fontId="7" fillId="22" borderId="48" xfId="0" applyFont="1" applyFill="1" applyBorder="1" applyAlignment="1">
      <alignment horizontal="center" wrapText="1"/>
    </xf>
    <xf numFmtId="0" fontId="7" fillId="21" borderId="43" xfId="0" applyFont="1" applyFill="1" applyBorder="1" applyAlignment="1">
      <alignment horizontal="center"/>
    </xf>
    <xf numFmtId="0" fontId="7" fillId="21" borderId="45" xfId="0" applyFont="1" applyFill="1" applyBorder="1" applyAlignment="1">
      <alignment horizontal="center"/>
    </xf>
    <xf numFmtId="0" fontId="7" fillId="21" borderId="38" xfId="0" applyFont="1" applyFill="1" applyBorder="1" applyAlignment="1">
      <alignment horizontal="center" wrapText="1"/>
    </xf>
    <xf numFmtId="0" fontId="7" fillId="21" borderId="23" xfId="0" applyFont="1" applyFill="1" applyBorder="1" applyAlignment="1">
      <alignment horizontal="center" wrapText="1"/>
    </xf>
    <xf numFmtId="0" fontId="7" fillId="21" borderId="38" xfId="0" applyFont="1" applyFill="1" applyBorder="1" applyAlignment="1">
      <alignment horizontal="center"/>
    </xf>
    <xf numFmtId="0" fontId="7" fillId="21" borderId="23" xfId="0" applyFont="1" applyFill="1" applyBorder="1" applyAlignment="1">
      <alignment horizontal="center"/>
    </xf>
    <xf numFmtId="0" fontId="7" fillId="21" borderId="49" xfId="0" applyFont="1" applyFill="1" applyBorder="1" applyAlignment="1">
      <alignment horizontal="center" wrapText="1"/>
    </xf>
    <xf numFmtId="0" fontId="7" fillId="21" borderId="47" xfId="0" applyFont="1" applyFill="1" applyBorder="1" applyAlignment="1">
      <alignment horizontal="center" wrapText="1"/>
    </xf>
    <xf numFmtId="0" fontId="7" fillId="11" borderId="44" xfId="0" applyFont="1" applyFill="1" applyBorder="1" applyAlignment="1">
      <alignment horizontal="center" wrapText="1"/>
    </xf>
    <xf numFmtId="0" fontId="7" fillId="11" borderId="48" xfId="0" applyFont="1" applyFill="1" applyBorder="1" applyAlignment="1">
      <alignment horizontal="center" wrapText="1"/>
    </xf>
    <xf numFmtId="0" fontId="7" fillId="13" borderId="43" xfId="0" applyFont="1" applyFill="1" applyBorder="1" applyAlignment="1">
      <alignment horizontal="center"/>
    </xf>
    <xf numFmtId="0" fontId="7" fillId="13" borderId="45" xfId="0" applyFont="1" applyFill="1" applyBorder="1" applyAlignment="1">
      <alignment horizontal="center"/>
    </xf>
    <xf numFmtId="0" fontId="7" fillId="13" borderId="38" xfId="0" applyFont="1" applyFill="1" applyBorder="1" applyAlignment="1">
      <alignment horizontal="center" wrapText="1"/>
    </xf>
    <xf numFmtId="0" fontId="7" fillId="13" borderId="23" xfId="0" applyFont="1" applyFill="1" applyBorder="1" applyAlignment="1">
      <alignment horizontal="center" wrapText="1"/>
    </xf>
    <xf numFmtId="0" fontId="7" fillId="13" borderId="38" xfId="0" applyFont="1" applyFill="1" applyBorder="1" applyAlignment="1">
      <alignment horizontal="center"/>
    </xf>
    <xf numFmtId="0" fontId="7" fillId="13" borderId="23" xfId="0" applyFont="1" applyFill="1" applyBorder="1" applyAlignment="1">
      <alignment horizontal="center"/>
    </xf>
    <xf numFmtId="0" fontId="7" fillId="13" borderId="44" xfId="0" applyFont="1" applyFill="1" applyBorder="1" applyAlignment="1">
      <alignment horizontal="center" wrapText="1"/>
    </xf>
    <xf numFmtId="0" fontId="7" fillId="13" borderId="48" xfId="0" applyFont="1" applyFill="1" applyBorder="1" applyAlignment="1">
      <alignment horizontal="center" wrapText="1"/>
    </xf>
  </cellXfs>
  <cellStyles count="35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Normal" xfId="0" builtinId="0"/>
    <cellStyle name="Normal 2" xfId="1"/>
    <cellStyle name="Normal 3" xfId="14"/>
    <cellStyle name="Normal 6" xfId="15"/>
  </cellStyles>
  <dxfs count="0"/>
  <tableStyles count="0" defaultTableStyle="TableStyleMedium2" defaultPivotStyle="PivotStyleLight16"/>
  <colors>
    <mruColors>
      <color rgb="FFFF3300"/>
      <color rgb="FF663300"/>
      <color rgb="FFFF0066"/>
      <color rgb="FF006600"/>
      <color rgb="FFCC9900"/>
      <color rgb="FF669900"/>
      <color rgb="FF996600"/>
      <color rgb="FFFF9900"/>
      <color rgb="FF0099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chartsheet" Target="chartsheets/sheet3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hartsheet" Target="chartsheets/sheet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hartsheet" Target="chartsheets/sheet1.xml"/><Relationship Id="rId102" Type="http://schemas.openxmlformats.org/officeDocument/2006/relationships/chartsheet" Target="chartsheets/sheet1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hartsheet" Target="chartsheets/sheet4.xml"/><Relationship Id="rId95" Type="http://schemas.openxmlformats.org/officeDocument/2006/relationships/chartsheet" Target="chartsheets/sheet9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hartsheet" Target="chartsheets/sheet14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hartsheet" Target="chartsheets/sheet7.xml"/><Relationship Id="rId98" Type="http://schemas.openxmlformats.org/officeDocument/2006/relationships/chartsheet" Target="chartsheets/sheet1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hartsheet" Target="chartsheets/sheet1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hartsheet" Target="chartsheets/sheet2.xml"/><Relationship Id="rId91" Type="http://schemas.openxmlformats.org/officeDocument/2006/relationships/chartsheet" Target="chartsheets/sheet5.xml"/><Relationship Id="rId96" Type="http://schemas.openxmlformats.org/officeDocument/2006/relationships/chartsheet" Target="chartsheets/sheet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hartsheet" Target="chartsheets/sheet8.xml"/><Relationship Id="rId99" Type="http://schemas.openxmlformats.org/officeDocument/2006/relationships/chartsheet" Target="chartsheets/sheet13.xml"/><Relationship Id="rId101" Type="http://schemas.openxmlformats.org/officeDocument/2006/relationships/chartsheet" Target="chartsheets/sheet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chartsheet" Target="chartsheets/sheet11.xml"/><Relationship Id="rId10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8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0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2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4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6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2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4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6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8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0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2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4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0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2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4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6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8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(96)'!$C$32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926-4E94-9B22-EF540DFB745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926-4E94-9B22-EF540DFB7451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926-4E94-9B22-EF540DFB7451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926-4E94-9B22-EF540DFB7451}"/>
              </c:ext>
            </c:extLst>
          </c:dPt>
          <c:dPt>
            <c:idx val="4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926-4E94-9B22-EF540DFB7451}"/>
              </c:ext>
            </c:extLst>
          </c:dPt>
          <c:dPt>
            <c:idx val="5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926-4E94-9B22-EF540DFB7451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926-4E94-9B22-EF540DFB7451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926-4E94-9B22-EF540DFB7451}"/>
              </c:ext>
            </c:extLst>
          </c:dPt>
          <c:dPt>
            <c:idx val="8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926-4E94-9B22-EF540DFB7451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926-4E94-9B22-EF540DFB7451}"/>
              </c:ext>
            </c:extLst>
          </c:dPt>
          <c:dPt>
            <c:idx val="10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F926-4E94-9B22-EF540DFB7451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F926-4E94-9B22-EF540DFB74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(96)'!$B$33:$B$44</c:f>
              <c:strCache>
                <c:ptCount val="12"/>
                <c:pt idx="0">
                  <c:v>WV</c:v>
                </c:pt>
                <c:pt idx="1">
                  <c:v>KY</c:v>
                </c:pt>
                <c:pt idx="2">
                  <c:v>NC</c:v>
                </c:pt>
                <c:pt idx="3">
                  <c:v>TN</c:v>
                </c:pt>
                <c:pt idx="4">
                  <c:v>PA</c:v>
                </c:pt>
                <c:pt idx="5">
                  <c:v>SC</c:v>
                </c:pt>
                <c:pt idx="6">
                  <c:v>OH</c:v>
                </c:pt>
                <c:pt idx="7">
                  <c:v>US</c:v>
                </c:pt>
                <c:pt idx="8">
                  <c:v>GA</c:v>
                </c:pt>
                <c:pt idx="9">
                  <c:v>MD</c:v>
                </c:pt>
                <c:pt idx="10">
                  <c:v>VA</c:v>
                </c:pt>
                <c:pt idx="11">
                  <c:v>DC</c:v>
                </c:pt>
              </c:strCache>
            </c:strRef>
          </c:cat>
          <c:val>
            <c:numRef>
              <c:f>'Chart Data (96)'!$C$33:$C$44</c:f>
              <c:numCache>
                <c:formatCode>#,##0.00</c:formatCode>
                <c:ptCount val="12"/>
                <c:pt idx="0">
                  <c:v>0.60340317720106851</c:v>
                </c:pt>
                <c:pt idx="1">
                  <c:v>0.74919798029883888</c:v>
                </c:pt>
                <c:pt idx="2">
                  <c:v>0.83872712267020799</c:v>
                </c:pt>
                <c:pt idx="3">
                  <c:v>0.86350518261758935</c:v>
                </c:pt>
                <c:pt idx="4">
                  <c:v>0.87309567250085218</c:v>
                </c:pt>
                <c:pt idx="5">
                  <c:v>0.8839234264060567</c:v>
                </c:pt>
                <c:pt idx="6">
                  <c:v>0.93702633840801486</c:v>
                </c:pt>
                <c:pt idx="7">
                  <c:v>1</c:v>
                </c:pt>
                <c:pt idx="8">
                  <c:v>1.0971414005177755</c:v>
                </c:pt>
                <c:pt idx="9">
                  <c:v>1.1704356287217745</c:v>
                </c:pt>
                <c:pt idx="10">
                  <c:v>1.2786737160937016</c:v>
                </c:pt>
                <c:pt idx="11">
                  <c:v>1.6136362020315935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926-4E94-9B22-EF540DFB7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127433784"/>
        <c:axId val="2044857880"/>
        <c:extLst/>
      </c:barChart>
      <c:catAx>
        <c:axId val="-2127433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44857880"/>
        <c:crosses val="autoZero"/>
        <c:auto val="1"/>
        <c:lblAlgn val="ctr"/>
        <c:lblOffset val="100"/>
        <c:noMultiLvlLbl val="0"/>
      </c:catAx>
      <c:valAx>
        <c:axId val="2044857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Professional and Business Services - </a:t>
                </a:r>
                <a:r>
                  <a:rPr lang="en-US" sz="1400" b="1" i="0" u="none" strike="noStrike" baseline="0">
                    <a:effectLst/>
                  </a:rPr>
                  <a:t>Location Quotient </a:t>
                </a:r>
                <a:r>
                  <a:rPr lang="en-US" sz="1400" b="1" i="0" baseline="0">
                    <a:effectLst/>
                  </a:rPr>
                  <a:t>(1996)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-212743378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(96)'!$B$4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(96)'!$C$4:$P$4</c:f>
              <c:numCache>
                <c:formatCode>"$"#,##0</c:formatCode>
                <c:ptCount val="14"/>
                <c:pt idx="0">
                  <c:v>28049.967257384898</c:v>
                </c:pt>
                <c:pt idx="1">
                  <c:v>41353.828541321695</c:v>
                </c:pt>
                <c:pt idx="2">
                  <c:v>28374.347522696738</c:v>
                </c:pt>
                <c:pt idx="3">
                  <c:v>26073.388267035243</c:v>
                </c:pt>
                <c:pt idx="4">
                  <c:v>26703.239253750158</c:v>
                </c:pt>
                <c:pt idx="5">
                  <c:v>26885.818695035461</c:v>
                </c:pt>
                <c:pt idx="6">
                  <c:v>31021.414715410789</c:v>
                </c:pt>
                <c:pt idx="7">
                  <c:v>23532.683067406084</c:v>
                </c:pt>
                <c:pt idx="8">
                  <c:v>46082.269014665173</c:v>
                </c:pt>
                <c:pt idx="9">
                  <c:v>33503.626117437343</c:v>
                </c:pt>
                <c:pt idx="10">
                  <c:v>35646.992609737099</c:v>
                </c:pt>
                <c:pt idx="11">
                  <c:v>27107.96052787079</c:v>
                </c:pt>
                <c:pt idx="12">
                  <c:v>10913.997525258343</c:v>
                </c:pt>
                <c:pt idx="13">
                  <c:v>21291.650456670654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F-478B-AE4A-15FB0275C384}"/>
            </c:ext>
          </c:extLst>
        </c:ser>
        <c:ser>
          <c:idx val="2"/>
          <c:order val="1"/>
          <c:tx>
            <c:strRef>
              <c:f>'Chart Data (96)'!$B$7</c:f>
              <c:strCache>
                <c:ptCount val="1"/>
                <c:pt idx="0">
                  <c:v>Kentucky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(96)'!$C$7:$P$7</c:f>
              <c:numCache>
                <c:formatCode>"$"#,##0</c:formatCode>
                <c:ptCount val="14"/>
                <c:pt idx="0">
                  <c:v>24490.206397192051</c:v>
                </c:pt>
                <c:pt idx="1">
                  <c:v>35057.740994723019</c:v>
                </c:pt>
                <c:pt idx="2">
                  <c:v>27418.580603448278</c:v>
                </c:pt>
                <c:pt idx="3">
                  <c:v>23254.100383533962</c:v>
                </c:pt>
                <c:pt idx="4">
                  <c:v>34866.533014095905</c:v>
                </c:pt>
                <c:pt idx="5">
                  <c:v>25548.859860740817</c:v>
                </c:pt>
                <c:pt idx="6">
                  <c:v>31303.457023751493</c:v>
                </c:pt>
                <c:pt idx="7">
                  <c:v>22029.514748838836</c:v>
                </c:pt>
                <c:pt idx="8">
                  <c:v>28675.948512011473</c:v>
                </c:pt>
                <c:pt idx="9">
                  <c:v>27922.795274732758</c:v>
                </c:pt>
                <c:pt idx="10">
                  <c:v>24622.002293845213</c:v>
                </c:pt>
                <c:pt idx="11">
                  <c:v>25204.532051018912</c:v>
                </c:pt>
                <c:pt idx="12">
                  <c:v>9422.1171877732922</c:v>
                </c:pt>
                <c:pt idx="13">
                  <c:v>16492.578447807176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F-478B-AE4A-15FB0275C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55101016"/>
        <c:axId val="-2055155416"/>
      </c:barChart>
      <c:catAx>
        <c:axId val="-20551010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055155416"/>
        <c:crosses val="autoZero"/>
        <c:auto val="1"/>
        <c:lblAlgn val="ctr"/>
        <c:lblOffset val="100"/>
        <c:noMultiLvlLbl val="0"/>
      </c:catAx>
      <c:valAx>
        <c:axId val="-2055155416"/>
        <c:scaling>
          <c:orientation val="minMax"/>
          <c:max val="6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(1996)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5510101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406639554671003"/>
          <c:y val="0.73583872363912195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(96)'!$B$4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(96)'!$C$4:$P$4</c:f>
              <c:numCache>
                <c:formatCode>"$"#,##0</c:formatCode>
                <c:ptCount val="14"/>
                <c:pt idx="0">
                  <c:v>28049.967257384898</c:v>
                </c:pt>
                <c:pt idx="1">
                  <c:v>41353.828541321695</c:v>
                </c:pt>
                <c:pt idx="2">
                  <c:v>28374.347522696738</c:v>
                </c:pt>
                <c:pt idx="3">
                  <c:v>26073.388267035243</c:v>
                </c:pt>
                <c:pt idx="4">
                  <c:v>26703.239253750158</c:v>
                </c:pt>
                <c:pt idx="5">
                  <c:v>26885.818695035461</c:v>
                </c:pt>
                <c:pt idx="6">
                  <c:v>31021.414715410789</c:v>
                </c:pt>
                <c:pt idx="7">
                  <c:v>23532.683067406084</c:v>
                </c:pt>
                <c:pt idx="8">
                  <c:v>46082.269014665173</c:v>
                </c:pt>
                <c:pt idx="9">
                  <c:v>33503.626117437343</c:v>
                </c:pt>
                <c:pt idx="10">
                  <c:v>35646.992609737099</c:v>
                </c:pt>
                <c:pt idx="11">
                  <c:v>27107.96052787079</c:v>
                </c:pt>
                <c:pt idx="12">
                  <c:v>10913.997525258343</c:v>
                </c:pt>
                <c:pt idx="13">
                  <c:v>21291.650456670654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7-49C8-860D-92A07E47E607}"/>
            </c:ext>
          </c:extLst>
        </c:ser>
        <c:ser>
          <c:idx val="2"/>
          <c:order val="1"/>
          <c:tx>
            <c:strRef>
              <c:f>'Chart Data (96)'!$B$8</c:f>
              <c:strCache>
                <c:ptCount val="1"/>
                <c:pt idx="0">
                  <c:v>Maryland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(96)'!$C$8:$P$8</c:f>
              <c:numCache>
                <c:formatCode>"$"#,##0</c:formatCode>
                <c:ptCount val="14"/>
                <c:pt idx="0">
                  <c:v>30354.54220820358</c:v>
                </c:pt>
                <c:pt idx="1">
                  <c:v>45837.252636362209</c:v>
                </c:pt>
                <c:pt idx="2">
                  <c:v>31658.56560041718</c:v>
                </c:pt>
                <c:pt idx="3">
                  <c:v>31683.553382396356</c:v>
                </c:pt>
                <c:pt idx="4">
                  <c:v>23103.1636682057</c:v>
                </c:pt>
                <c:pt idx="5">
                  <c:v>31823.035509275847</c:v>
                </c:pt>
                <c:pt idx="6">
                  <c:v>37813.139133688303</c:v>
                </c:pt>
                <c:pt idx="7">
                  <c:v>26018.862389564736</c:v>
                </c:pt>
                <c:pt idx="8">
                  <c:v>43303.66972987452</c:v>
                </c:pt>
                <c:pt idx="9">
                  <c:v>38100.073009076645</c:v>
                </c:pt>
                <c:pt idx="10">
                  <c:v>33377.084321036513</c:v>
                </c:pt>
                <c:pt idx="11">
                  <c:v>28984.173899010584</c:v>
                </c:pt>
                <c:pt idx="12">
                  <c:v>12633.205365255795</c:v>
                </c:pt>
                <c:pt idx="13">
                  <c:v>20885.864398336114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7-49C8-860D-92A07E47E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50152648"/>
        <c:axId val="-2103034824"/>
      </c:barChart>
      <c:catAx>
        <c:axId val="-2050152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103034824"/>
        <c:crosses val="autoZero"/>
        <c:auto val="1"/>
        <c:lblAlgn val="ctr"/>
        <c:lblOffset val="100"/>
        <c:noMultiLvlLbl val="0"/>
      </c:catAx>
      <c:valAx>
        <c:axId val="-2103034824"/>
        <c:scaling>
          <c:orientation val="minMax"/>
          <c:max val="6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(1996)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501526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406639554671003"/>
          <c:y val="0.73583872363912195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(96)'!$B$4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(96)'!$C$4:$P$4</c:f>
              <c:numCache>
                <c:formatCode>"$"#,##0</c:formatCode>
                <c:ptCount val="14"/>
                <c:pt idx="0">
                  <c:v>28049.967257384898</c:v>
                </c:pt>
                <c:pt idx="1">
                  <c:v>41353.828541321695</c:v>
                </c:pt>
                <c:pt idx="2">
                  <c:v>28374.347522696738</c:v>
                </c:pt>
                <c:pt idx="3">
                  <c:v>26073.388267035243</c:v>
                </c:pt>
                <c:pt idx="4">
                  <c:v>26703.239253750158</c:v>
                </c:pt>
                <c:pt idx="5">
                  <c:v>26885.818695035461</c:v>
                </c:pt>
                <c:pt idx="6">
                  <c:v>31021.414715410789</c:v>
                </c:pt>
                <c:pt idx="7">
                  <c:v>23532.683067406084</c:v>
                </c:pt>
                <c:pt idx="8">
                  <c:v>46082.269014665173</c:v>
                </c:pt>
                <c:pt idx="9">
                  <c:v>33503.626117437343</c:v>
                </c:pt>
                <c:pt idx="10">
                  <c:v>35646.992609737099</c:v>
                </c:pt>
                <c:pt idx="11">
                  <c:v>27107.96052787079</c:v>
                </c:pt>
                <c:pt idx="12">
                  <c:v>10913.997525258343</c:v>
                </c:pt>
                <c:pt idx="13">
                  <c:v>21291.650456670654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B-4ACF-8A36-E27598CCD63B}"/>
            </c:ext>
          </c:extLst>
        </c:ser>
        <c:ser>
          <c:idx val="2"/>
          <c:order val="1"/>
          <c:tx>
            <c:strRef>
              <c:f>'Chart Data (96)'!$B$9</c:f>
              <c:strCache>
                <c:ptCount val="1"/>
                <c:pt idx="0">
                  <c:v>North Carolina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(96)'!$C$9:$P$9</c:f>
              <c:numCache>
                <c:formatCode>"$"#,##0</c:formatCode>
                <c:ptCount val="14"/>
                <c:pt idx="0">
                  <c:v>25443.160247976077</c:v>
                </c:pt>
                <c:pt idx="1">
                  <c:v>36875.783936560234</c:v>
                </c:pt>
                <c:pt idx="2">
                  <c:v>28143.163338235496</c:v>
                </c:pt>
                <c:pt idx="3">
                  <c:v>24307.379556236294</c:v>
                </c:pt>
                <c:pt idx="4">
                  <c:v>19793.335450413706</c:v>
                </c:pt>
                <c:pt idx="5">
                  <c:v>25255.192129018636</c:v>
                </c:pt>
                <c:pt idx="6">
                  <c:v>28838.080062138073</c:v>
                </c:pt>
                <c:pt idx="7">
                  <c:v>24084.595854676259</c:v>
                </c:pt>
                <c:pt idx="8">
                  <c:v>35208.994737876703</c:v>
                </c:pt>
                <c:pt idx="9">
                  <c:v>33370.193306063156</c:v>
                </c:pt>
                <c:pt idx="10">
                  <c:v>26403.670085807869</c:v>
                </c:pt>
                <c:pt idx="11">
                  <c:v>27045.311459239165</c:v>
                </c:pt>
                <c:pt idx="12">
                  <c:v>10419.244137471038</c:v>
                </c:pt>
                <c:pt idx="13">
                  <c:v>17630.074612573742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B-4ACF-8A36-E27598CCD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35999656"/>
        <c:axId val="-2036072088"/>
      </c:barChart>
      <c:catAx>
        <c:axId val="-2035999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036072088"/>
        <c:crosses val="autoZero"/>
        <c:auto val="1"/>
        <c:lblAlgn val="ctr"/>
        <c:lblOffset val="100"/>
        <c:noMultiLvlLbl val="0"/>
      </c:catAx>
      <c:valAx>
        <c:axId val="-2036072088"/>
        <c:scaling>
          <c:orientation val="minMax"/>
          <c:max val="6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(1996)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3599965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4398571963297"/>
          <c:y val="0.72822307354942595"/>
          <c:w val="0.15292463984048099"/>
          <c:h val="0.101236825080787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(96)'!$B$4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(96)'!$C$4:$P$4</c:f>
              <c:numCache>
                <c:formatCode>"$"#,##0</c:formatCode>
                <c:ptCount val="14"/>
                <c:pt idx="0">
                  <c:v>28049.967257384898</c:v>
                </c:pt>
                <c:pt idx="1">
                  <c:v>41353.828541321695</c:v>
                </c:pt>
                <c:pt idx="2">
                  <c:v>28374.347522696738</c:v>
                </c:pt>
                <c:pt idx="3">
                  <c:v>26073.388267035243</c:v>
                </c:pt>
                <c:pt idx="4">
                  <c:v>26703.239253750158</c:v>
                </c:pt>
                <c:pt idx="5">
                  <c:v>26885.818695035461</c:v>
                </c:pt>
                <c:pt idx="6">
                  <c:v>31021.414715410789</c:v>
                </c:pt>
                <c:pt idx="7">
                  <c:v>23532.683067406084</c:v>
                </c:pt>
                <c:pt idx="8">
                  <c:v>46082.269014665173</c:v>
                </c:pt>
                <c:pt idx="9">
                  <c:v>33503.626117437343</c:v>
                </c:pt>
                <c:pt idx="10">
                  <c:v>35646.992609737099</c:v>
                </c:pt>
                <c:pt idx="11">
                  <c:v>27107.96052787079</c:v>
                </c:pt>
                <c:pt idx="12">
                  <c:v>10913.997525258343</c:v>
                </c:pt>
                <c:pt idx="13">
                  <c:v>21291.650456670654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4-4880-AEA5-E53326C41C99}"/>
            </c:ext>
          </c:extLst>
        </c:ser>
        <c:ser>
          <c:idx val="2"/>
          <c:order val="1"/>
          <c:tx>
            <c:strRef>
              <c:f>'Chart Data (96)'!$B$10</c:f>
              <c:strCache>
                <c:ptCount val="1"/>
                <c:pt idx="0">
                  <c:v>Ohio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(96)'!$C$10:$P$10</c:f>
              <c:numCache>
                <c:formatCode>"$"#,##0</c:formatCode>
                <c:ptCount val="14"/>
                <c:pt idx="0">
                  <c:v>27820.042459633412</c:v>
                </c:pt>
                <c:pt idx="1">
                  <c:v>39818.552336031324</c:v>
                </c:pt>
                <c:pt idx="2">
                  <c:v>32930.857759304745</c:v>
                </c:pt>
                <c:pt idx="3">
                  <c:v>27226.038997863187</c:v>
                </c:pt>
                <c:pt idx="4">
                  <c:v>27148.536213468869</c:v>
                </c:pt>
                <c:pt idx="5">
                  <c:v>30670.753171333094</c:v>
                </c:pt>
                <c:pt idx="6">
                  <c:v>37212.799925435284</c:v>
                </c:pt>
                <c:pt idx="7">
                  <c:v>24161.62477428015</c:v>
                </c:pt>
                <c:pt idx="8">
                  <c:v>35653.115973456217</c:v>
                </c:pt>
                <c:pt idx="9">
                  <c:v>31261.409500742655</c:v>
                </c:pt>
                <c:pt idx="10">
                  <c:v>30161.091692770056</c:v>
                </c:pt>
                <c:pt idx="11">
                  <c:v>26328.842488873739</c:v>
                </c:pt>
                <c:pt idx="12">
                  <c:v>9959.3855260511846</c:v>
                </c:pt>
                <c:pt idx="13">
                  <c:v>17243.834680008098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4-4880-AEA5-E53326C41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77101336"/>
        <c:axId val="1777048856"/>
      </c:barChart>
      <c:catAx>
        <c:axId val="1777101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777048856"/>
        <c:crosses val="autoZero"/>
        <c:auto val="1"/>
        <c:lblAlgn val="ctr"/>
        <c:lblOffset val="100"/>
        <c:noMultiLvlLbl val="0"/>
      </c:catAx>
      <c:valAx>
        <c:axId val="1777048856"/>
        <c:scaling>
          <c:orientation val="minMax"/>
          <c:max val="6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(1996)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177710133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818262135346599"/>
          <c:y val="0.73583872363912195"/>
          <c:w val="0.113209339129984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(96)'!$B$4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(96)'!$C$4:$P$4</c:f>
              <c:numCache>
                <c:formatCode>"$"#,##0</c:formatCode>
                <c:ptCount val="14"/>
                <c:pt idx="0">
                  <c:v>28049.967257384898</c:v>
                </c:pt>
                <c:pt idx="1">
                  <c:v>41353.828541321695</c:v>
                </c:pt>
                <c:pt idx="2">
                  <c:v>28374.347522696738</c:v>
                </c:pt>
                <c:pt idx="3">
                  <c:v>26073.388267035243</c:v>
                </c:pt>
                <c:pt idx="4">
                  <c:v>26703.239253750158</c:v>
                </c:pt>
                <c:pt idx="5">
                  <c:v>26885.818695035461</c:v>
                </c:pt>
                <c:pt idx="6">
                  <c:v>31021.414715410789</c:v>
                </c:pt>
                <c:pt idx="7">
                  <c:v>23532.683067406084</c:v>
                </c:pt>
                <c:pt idx="8">
                  <c:v>46082.269014665173</c:v>
                </c:pt>
                <c:pt idx="9">
                  <c:v>33503.626117437343</c:v>
                </c:pt>
                <c:pt idx="10">
                  <c:v>35646.992609737099</c:v>
                </c:pt>
                <c:pt idx="11">
                  <c:v>27107.96052787079</c:v>
                </c:pt>
                <c:pt idx="12">
                  <c:v>10913.997525258343</c:v>
                </c:pt>
                <c:pt idx="13">
                  <c:v>21291.650456670654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3-4957-B5EB-88C5C13DFA5C}"/>
            </c:ext>
          </c:extLst>
        </c:ser>
        <c:ser>
          <c:idx val="2"/>
          <c:order val="1"/>
          <c:tx>
            <c:strRef>
              <c:f>'Chart Data (96)'!$B$11</c:f>
              <c:strCache>
                <c:ptCount val="1"/>
                <c:pt idx="0">
                  <c:v>Pennsylvania</c:v>
                </c:pt>
              </c:strCache>
            </c:strRef>
          </c:tx>
          <c:spPr>
            <a:solidFill>
              <a:srgbClr val="6633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(96)'!$C$11:$P$11</c:f>
              <c:numCache>
                <c:formatCode>"$"#,##0</c:formatCode>
                <c:ptCount val="14"/>
                <c:pt idx="0">
                  <c:v>29015.914544468786</c:v>
                </c:pt>
                <c:pt idx="1">
                  <c:v>39515.720367462185</c:v>
                </c:pt>
                <c:pt idx="2">
                  <c:v>35223.317372450656</c:v>
                </c:pt>
                <c:pt idx="3">
                  <c:v>30281.375675549323</c:v>
                </c:pt>
                <c:pt idx="4">
                  <c:v>28343.051712471373</c:v>
                </c:pt>
                <c:pt idx="5">
                  <c:v>31798.638000491279</c:v>
                </c:pt>
                <c:pt idx="6">
                  <c:v>35043.52017865688</c:v>
                </c:pt>
                <c:pt idx="7">
                  <c:v>24555.377855400522</c:v>
                </c:pt>
                <c:pt idx="8">
                  <c:v>38406.944869293111</c:v>
                </c:pt>
                <c:pt idx="9">
                  <c:v>36927.662581024226</c:v>
                </c:pt>
                <c:pt idx="10">
                  <c:v>34356.563650420823</c:v>
                </c:pt>
                <c:pt idx="11">
                  <c:v>28098.153587530382</c:v>
                </c:pt>
                <c:pt idx="12">
                  <c:v>11119.512057807829</c:v>
                </c:pt>
                <c:pt idx="13">
                  <c:v>17730.742686334244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3-4957-B5EB-88C5C13DF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64665640"/>
        <c:axId val="-2064682376"/>
      </c:barChart>
      <c:catAx>
        <c:axId val="-2064665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064682376"/>
        <c:crosses val="autoZero"/>
        <c:auto val="1"/>
        <c:lblAlgn val="ctr"/>
        <c:lblOffset val="100"/>
        <c:noMultiLvlLbl val="0"/>
      </c:catAx>
      <c:valAx>
        <c:axId val="-2064682376"/>
        <c:scaling>
          <c:orientation val="minMax"/>
          <c:max val="60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(1996)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6466564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6647932602598801"/>
          <c:y val="0.73677896336316595"/>
          <c:w val="0.18381431817086799"/>
          <c:h val="9.1106055010899703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(96)'!$B$4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(96)'!$C$4:$P$4</c:f>
              <c:numCache>
                <c:formatCode>"$"#,##0</c:formatCode>
                <c:ptCount val="14"/>
                <c:pt idx="0">
                  <c:v>28049.967257384898</c:v>
                </c:pt>
                <c:pt idx="1">
                  <c:v>41353.828541321695</c:v>
                </c:pt>
                <c:pt idx="2">
                  <c:v>28374.347522696738</c:v>
                </c:pt>
                <c:pt idx="3">
                  <c:v>26073.388267035243</c:v>
                </c:pt>
                <c:pt idx="4">
                  <c:v>26703.239253750158</c:v>
                </c:pt>
                <c:pt idx="5">
                  <c:v>26885.818695035461</c:v>
                </c:pt>
                <c:pt idx="6">
                  <c:v>31021.414715410789</c:v>
                </c:pt>
                <c:pt idx="7">
                  <c:v>23532.683067406084</c:v>
                </c:pt>
                <c:pt idx="8">
                  <c:v>46082.269014665173</c:v>
                </c:pt>
                <c:pt idx="9">
                  <c:v>33503.626117437343</c:v>
                </c:pt>
                <c:pt idx="10">
                  <c:v>35646.992609737099</c:v>
                </c:pt>
                <c:pt idx="11">
                  <c:v>27107.96052787079</c:v>
                </c:pt>
                <c:pt idx="12">
                  <c:v>10913.997525258343</c:v>
                </c:pt>
                <c:pt idx="13">
                  <c:v>21291.650456670654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D-4857-A0A3-091A6009A795}"/>
            </c:ext>
          </c:extLst>
        </c:ser>
        <c:ser>
          <c:idx val="2"/>
          <c:order val="1"/>
          <c:tx>
            <c:strRef>
              <c:f>'Chart Data (96)'!$B$12</c:f>
              <c:strCache>
                <c:ptCount val="1"/>
                <c:pt idx="0">
                  <c:v>South Carolina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(96)'!$C$12:$P$12</c:f>
              <c:numCache>
                <c:formatCode>"$"#,##0</c:formatCode>
                <c:ptCount val="14"/>
                <c:pt idx="0">
                  <c:v>24052.700165533934</c:v>
                </c:pt>
                <c:pt idx="1">
                  <c:v>36616.56425237807</c:v>
                </c:pt>
                <c:pt idx="2">
                  <c:v>26465.851790118591</c:v>
                </c:pt>
                <c:pt idx="3">
                  <c:v>23918.316487420314</c:v>
                </c:pt>
                <c:pt idx="4">
                  <c:v>20897.308306026498</c:v>
                </c:pt>
                <c:pt idx="5">
                  <c:v>25830.800281745578</c:v>
                </c:pt>
                <c:pt idx="6">
                  <c:v>29237.924563587363</c:v>
                </c:pt>
                <c:pt idx="7">
                  <c:v>21807.767737289007</c:v>
                </c:pt>
                <c:pt idx="8">
                  <c:v>31412.115751947538</c:v>
                </c:pt>
                <c:pt idx="9">
                  <c:v>27333.694154274712</c:v>
                </c:pt>
                <c:pt idx="10">
                  <c:v>24917.764867984504</c:v>
                </c:pt>
                <c:pt idx="11">
                  <c:v>26407.417418504254</c:v>
                </c:pt>
                <c:pt idx="12">
                  <c:v>10566.944980957975</c:v>
                </c:pt>
                <c:pt idx="13">
                  <c:v>17524.448425500977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1D-4857-A0A3-091A6009A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65533544"/>
        <c:axId val="-2065530440"/>
      </c:barChart>
      <c:catAx>
        <c:axId val="-2065533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065530440"/>
        <c:crosses val="autoZero"/>
        <c:auto val="1"/>
        <c:lblAlgn val="ctr"/>
        <c:lblOffset val="100"/>
        <c:noMultiLvlLbl val="0"/>
      </c:catAx>
      <c:valAx>
        <c:axId val="-2065530440"/>
        <c:scaling>
          <c:orientation val="minMax"/>
          <c:max val="6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(1996)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6553354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9995349998036"/>
          <c:y val="0.72589600588605196"/>
          <c:w val="0.15439557690383299"/>
          <c:h val="9.1106055010899703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(96)'!$B$4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(96)'!$C$4:$P$4</c:f>
              <c:numCache>
                <c:formatCode>"$"#,##0</c:formatCode>
                <c:ptCount val="14"/>
                <c:pt idx="0">
                  <c:v>28049.967257384898</c:v>
                </c:pt>
                <c:pt idx="1">
                  <c:v>41353.828541321695</c:v>
                </c:pt>
                <c:pt idx="2">
                  <c:v>28374.347522696738</c:v>
                </c:pt>
                <c:pt idx="3">
                  <c:v>26073.388267035243</c:v>
                </c:pt>
                <c:pt idx="4">
                  <c:v>26703.239253750158</c:v>
                </c:pt>
                <c:pt idx="5">
                  <c:v>26885.818695035461</c:v>
                </c:pt>
                <c:pt idx="6">
                  <c:v>31021.414715410789</c:v>
                </c:pt>
                <c:pt idx="7">
                  <c:v>23532.683067406084</c:v>
                </c:pt>
                <c:pt idx="8">
                  <c:v>46082.269014665173</c:v>
                </c:pt>
                <c:pt idx="9">
                  <c:v>33503.626117437343</c:v>
                </c:pt>
                <c:pt idx="10">
                  <c:v>35646.992609737099</c:v>
                </c:pt>
                <c:pt idx="11">
                  <c:v>27107.96052787079</c:v>
                </c:pt>
                <c:pt idx="12">
                  <c:v>10913.997525258343</c:v>
                </c:pt>
                <c:pt idx="13">
                  <c:v>21291.650456670654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0-4D4E-BAB7-958DF621AD71}"/>
            </c:ext>
          </c:extLst>
        </c:ser>
        <c:ser>
          <c:idx val="2"/>
          <c:order val="1"/>
          <c:tx>
            <c:strRef>
              <c:f>'Chart Data (96)'!$B$13</c:f>
              <c:strCache>
                <c:ptCount val="1"/>
                <c:pt idx="0">
                  <c:v>Tennessee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(96)'!$C$13:$P$13</c:f>
              <c:numCache>
                <c:formatCode>"$"#,##0</c:formatCode>
                <c:ptCount val="14"/>
                <c:pt idx="0">
                  <c:v>25974.174089755266</c:v>
                </c:pt>
                <c:pt idx="1">
                  <c:v>42968.672632901107</c:v>
                </c:pt>
                <c:pt idx="2">
                  <c:v>26623.43278423031</c:v>
                </c:pt>
                <c:pt idx="3">
                  <c:v>23871.211292635504</c:v>
                </c:pt>
                <c:pt idx="4">
                  <c:v>25247.945452919612</c:v>
                </c:pt>
                <c:pt idx="5">
                  <c:v>27416.965595463138</c:v>
                </c:pt>
                <c:pt idx="6">
                  <c:v>30812.816769035158</c:v>
                </c:pt>
                <c:pt idx="7">
                  <c:v>24389.605920250611</c:v>
                </c:pt>
                <c:pt idx="8">
                  <c:v>32463.342294061717</c:v>
                </c:pt>
                <c:pt idx="9">
                  <c:v>31864.747621359224</c:v>
                </c:pt>
                <c:pt idx="10">
                  <c:v>25040.761242700148</c:v>
                </c:pt>
                <c:pt idx="11">
                  <c:v>28397.044209082291</c:v>
                </c:pt>
                <c:pt idx="12">
                  <c:v>11688.689144608194</c:v>
                </c:pt>
                <c:pt idx="13">
                  <c:v>18048.713615652639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0-4D4E-BAB7-958DF621A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103328968"/>
        <c:axId val="1778335112"/>
      </c:barChart>
      <c:catAx>
        <c:axId val="-2103328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778335112"/>
        <c:crosses val="autoZero"/>
        <c:auto val="1"/>
        <c:lblAlgn val="ctr"/>
        <c:lblOffset val="100"/>
        <c:noMultiLvlLbl val="0"/>
      </c:catAx>
      <c:valAx>
        <c:axId val="1778335112"/>
        <c:scaling>
          <c:orientation val="minMax"/>
          <c:max val="6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(1996)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33289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1200231365659703"/>
          <c:y val="0.73989101899868603"/>
          <c:w val="0.1367443321436120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572946896160699"/>
          <c:y val="2.218866588013999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(96)'!$B$4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(96)'!$C$4:$P$4</c:f>
              <c:numCache>
                <c:formatCode>"$"#,##0</c:formatCode>
                <c:ptCount val="14"/>
                <c:pt idx="0">
                  <c:v>28049.967257384898</c:v>
                </c:pt>
                <c:pt idx="1">
                  <c:v>41353.828541321695</c:v>
                </c:pt>
                <c:pt idx="2">
                  <c:v>28374.347522696738</c:v>
                </c:pt>
                <c:pt idx="3">
                  <c:v>26073.388267035243</c:v>
                </c:pt>
                <c:pt idx="4">
                  <c:v>26703.239253750158</c:v>
                </c:pt>
                <c:pt idx="5">
                  <c:v>26885.818695035461</c:v>
                </c:pt>
                <c:pt idx="6">
                  <c:v>31021.414715410789</c:v>
                </c:pt>
                <c:pt idx="7">
                  <c:v>23532.683067406084</c:v>
                </c:pt>
                <c:pt idx="8">
                  <c:v>46082.269014665173</c:v>
                </c:pt>
                <c:pt idx="9">
                  <c:v>33503.626117437343</c:v>
                </c:pt>
                <c:pt idx="10">
                  <c:v>35646.992609737099</c:v>
                </c:pt>
                <c:pt idx="11">
                  <c:v>27107.96052787079</c:v>
                </c:pt>
                <c:pt idx="12">
                  <c:v>10913.997525258343</c:v>
                </c:pt>
                <c:pt idx="13">
                  <c:v>21291.650456670654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350-B4E5-BD9B0447DA62}"/>
            </c:ext>
          </c:extLst>
        </c:ser>
        <c:ser>
          <c:idx val="2"/>
          <c:order val="1"/>
          <c:tx>
            <c:strRef>
              <c:f>'Chart Data (96)'!$B$14</c:f>
              <c:strCache>
                <c:ptCount val="1"/>
                <c:pt idx="0">
                  <c:v>West Virginia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(96)'!$C$14:$P$14</c:f>
              <c:numCache>
                <c:formatCode>"$"#,##0</c:formatCode>
                <c:ptCount val="14"/>
                <c:pt idx="0">
                  <c:v>24103.777162524155</c:v>
                </c:pt>
                <c:pt idx="1">
                  <c:v>38095.294165234096</c:v>
                </c:pt>
                <c:pt idx="2">
                  <c:v>24335.371395705522</c:v>
                </c:pt>
                <c:pt idx="3">
                  <c:v>22668.182230734001</c:v>
                </c:pt>
                <c:pt idx="4">
                  <c:v>42936.412895886089</c:v>
                </c:pt>
                <c:pt idx="5">
                  <c:v>25773.929420374709</c:v>
                </c:pt>
                <c:pt idx="6">
                  <c:v>34379.487617343497</c:v>
                </c:pt>
                <c:pt idx="7">
                  <c:v>21198.708363511196</c:v>
                </c:pt>
                <c:pt idx="8">
                  <c:v>26711.673904492171</c:v>
                </c:pt>
                <c:pt idx="9">
                  <c:v>24046.640254460588</c:v>
                </c:pt>
                <c:pt idx="10">
                  <c:v>22433.483592438832</c:v>
                </c:pt>
                <c:pt idx="11">
                  <c:v>23967.674606103948</c:v>
                </c:pt>
                <c:pt idx="12">
                  <c:v>9068.2201603863068</c:v>
                </c:pt>
                <c:pt idx="13">
                  <c:v>15140.871987122464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350-B4E5-BD9B0447D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40652840"/>
        <c:axId val="1777370680"/>
      </c:barChart>
      <c:catAx>
        <c:axId val="18406528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777370680"/>
        <c:crosses val="autoZero"/>
        <c:auto val="1"/>
        <c:lblAlgn val="ctr"/>
        <c:lblOffset val="100"/>
        <c:noMultiLvlLbl val="0"/>
      </c:catAx>
      <c:valAx>
        <c:axId val="1777370680"/>
        <c:scaling>
          <c:orientation val="minMax"/>
          <c:max val="6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(1996)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065284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710101811612299"/>
          <c:y val="0.72544457738219803"/>
          <c:w val="0.16027932515724"/>
          <c:h val="8.7053819639713398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(00)'!$C$32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926-4E94-9B22-EF540DFB745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926-4E94-9B22-EF540DFB7451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926-4E94-9B22-EF540DFB7451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926-4E94-9B22-EF540DFB7451}"/>
              </c:ext>
            </c:extLst>
          </c:dPt>
          <c:dPt>
            <c:idx val="4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926-4E94-9B22-EF540DFB7451}"/>
              </c:ext>
            </c:extLst>
          </c:dPt>
          <c:dPt>
            <c:idx val="5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926-4E94-9B22-EF540DFB7451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926-4E94-9B22-EF540DFB7451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926-4E94-9B22-EF540DFB7451}"/>
              </c:ext>
            </c:extLst>
          </c:dPt>
          <c:dPt>
            <c:idx val="8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926-4E94-9B22-EF540DFB7451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926-4E94-9B22-EF540DFB7451}"/>
              </c:ext>
            </c:extLst>
          </c:dPt>
          <c:dPt>
            <c:idx val="10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F926-4E94-9B22-EF540DFB7451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F926-4E94-9B22-EF540DFB74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(00)'!$B$33:$B$44</c:f>
              <c:strCache>
                <c:ptCount val="12"/>
                <c:pt idx="0">
                  <c:v>WV</c:v>
                </c:pt>
                <c:pt idx="1">
                  <c:v>KY</c:v>
                </c:pt>
                <c:pt idx="2">
                  <c:v>SC</c:v>
                </c:pt>
                <c:pt idx="3">
                  <c:v>PA</c:v>
                </c:pt>
                <c:pt idx="4">
                  <c:v>NC</c:v>
                </c:pt>
                <c:pt idx="5">
                  <c:v>TN</c:v>
                </c:pt>
                <c:pt idx="6">
                  <c:v>OH</c:v>
                </c:pt>
                <c:pt idx="7">
                  <c:v>US</c:v>
                </c:pt>
                <c:pt idx="8">
                  <c:v>GA</c:v>
                </c:pt>
                <c:pt idx="9">
                  <c:v>MD</c:v>
                </c:pt>
                <c:pt idx="10">
                  <c:v>VA</c:v>
                </c:pt>
                <c:pt idx="11">
                  <c:v>DC</c:v>
                </c:pt>
              </c:strCache>
            </c:strRef>
          </c:cat>
          <c:val>
            <c:numRef>
              <c:f>'Chart Data (00)'!$C$33:$C$44</c:f>
              <c:numCache>
                <c:formatCode>#,##0.00</c:formatCode>
                <c:ptCount val="12"/>
                <c:pt idx="0">
                  <c:v>0.63445837189049137</c:v>
                </c:pt>
                <c:pt idx="1">
                  <c:v>0.72582187716362689</c:v>
                </c:pt>
                <c:pt idx="2">
                  <c:v>0.8347281480830181</c:v>
                </c:pt>
                <c:pt idx="3">
                  <c:v>0.85918797857497087</c:v>
                </c:pt>
                <c:pt idx="4">
                  <c:v>0.893530342259646</c:v>
                </c:pt>
                <c:pt idx="5">
                  <c:v>0.89922518406584573</c:v>
                </c:pt>
                <c:pt idx="6">
                  <c:v>0.91471025340576317</c:v>
                </c:pt>
                <c:pt idx="7">
                  <c:v>1</c:v>
                </c:pt>
                <c:pt idx="8">
                  <c:v>1.0801098039442483</c:v>
                </c:pt>
                <c:pt idx="9">
                  <c:v>1.1753743773686061</c:v>
                </c:pt>
                <c:pt idx="10">
                  <c:v>1.2874844053511556</c:v>
                </c:pt>
                <c:pt idx="11">
                  <c:v>1.6482001568401867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926-4E94-9B22-EF540DFB7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41823800"/>
        <c:axId val="1841583832"/>
        <c:extLst/>
      </c:barChart>
      <c:catAx>
        <c:axId val="1841823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41583832"/>
        <c:crosses val="autoZero"/>
        <c:auto val="1"/>
        <c:lblAlgn val="ctr"/>
        <c:lblOffset val="100"/>
        <c:noMultiLvlLbl val="0"/>
      </c:catAx>
      <c:valAx>
        <c:axId val="1841583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Professional and Business Services - </a:t>
                </a:r>
                <a:r>
                  <a:rPr lang="en-US" sz="1400" b="1" i="0" u="none" strike="noStrike" baseline="0">
                    <a:effectLst/>
                  </a:rPr>
                  <a:t>Location Quotient </a:t>
                </a:r>
                <a:r>
                  <a:rPr lang="en-US" sz="1400" b="1" i="0" baseline="0">
                    <a:effectLst/>
                  </a:rPr>
                  <a:t>(2000)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84182380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(00)'!$G$32</c:f>
              <c:strCache>
                <c:ptCount val="1"/>
                <c:pt idx="0">
                  <c:v> Avg Wage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11B-4FA9-85EA-50D4D68BDAA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11B-4FA9-85EA-50D4D68BDAAA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11B-4FA9-85EA-50D4D68BDAAA}"/>
              </c:ext>
            </c:extLst>
          </c:dPt>
          <c:dPt>
            <c:idx val="3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11B-4FA9-85EA-50D4D68BDAA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11B-4FA9-85EA-50D4D68BDAAA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11B-4FA9-85EA-50D4D68BDAAA}"/>
              </c:ext>
            </c:extLst>
          </c:dPt>
          <c:dPt>
            <c:idx val="6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11B-4FA9-85EA-50D4D68BDAAA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11B-4FA9-85EA-50D4D68BDAAA}"/>
              </c:ext>
            </c:extLst>
          </c:dPt>
          <c:dPt>
            <c:idx val="8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11B-4FA9-85EA-50D4D68BDAAA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11B-4FA9-85EA-50D4D68BDAAA}"/>
              </c:ext>
            </c:extLst>
          </c:dPt>
          <c:dPt>
            <c:idx val="10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E11B-4FA9-85EA-50D4D68BDAAA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E11B-4FA9-85EA-50D4D68BDA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(00)'!$F$33:$F$44</c:f>
              <c:strCache>
                <c:ptCount val="12"/>
                <c:pt idx="0">
                  <c:v>WV</c:v>
                </c:pt>
                <c:pt idx="1">
                  <c:v>KY</c:v>
                </c:pt>
                <c:pt idx="2">
                  <c:v>SC</c:v>
                </c:pt>
                <c:pt idx="3">
                  <c:v>TN</c:v>
                </c:pt>
                <c:pt idx="4">
                  <c:v>NC</c:v>
                </c:pt>
                <c:pt idx="5">
                  <c:v>OH</c:v>
                </c:pt>
                <c:pt idx="6">
                  <c:v>GA</c:v>
                </c:pt>
                <c:pt idx="7">
                  <c:v>PA</c:v>
                </c:pt>
                <c:pt idx="8">
                  <c:v>MD</c:v>
                </c:pt>
                <c:pt idx="9">
                  <c:v>US</c:v>
                </c:pt>
                <c:pt idx="10">
                  <c:v>VA</c:v>
                </c:pt>
                <c:pt idx="11">
                  <c:v>DC</c:v>
                </c:pt>
              </c:strCache>
            </c:strRef>
          </c:cat>
          <c:val>
            <c:numRef>
              <c:f>'Chart Data (00)'!$G$33:$G$44</c:f>
              <c:numCache>
                <c:formatCode>"$"#,##0</c:formatCode>
                <c:ptCount val="12"/>
                <c:pt idx="0">
                  <c:v>23655.027391117172</c:v>
                </c:pt>
                <c:pt idx="1">
                  <c:v>28789.057388028206</c:v>
                </c:pt>
                <c:pt idx="2">
                  <c:v>28950.574090058984</c:v>
                </c:pt>
                <c:pt idx="3">
                  <c:v>29921.510093976154</c:v>
                </c:pt>
                <c:pt idx="4">
                  <c:v>34846.407535208717</c:v>
                </c:pt>
                <c:pt idx="5">
                  <c:v>35807.154048584875</c:v>
                </c:pt>
                <c:pt idx="6">
                  <c:v>39511.727058488919</c:v>
                </c:pt>
                <c:pt idx="7">
                  <c:v>41980.026345459337</c:v>
                </c:pt>
                <c:pt idx="8">
                  <c:v>42036.94659140252</c:v>
                </c:pt>
                <c:pt idx="9">
                  <c:v>42364.806567913402</c:v>
                </c:pt>
                <c:pt idx="10">
                  <c:v>46333.64071988732</c:v>
                </c:pt>
                <c:pt idx="11">
                  <c:v>60648.292306661402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11B-4FA9-85EA-50D4D68BD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47799256"/>
        <c:axId val="-2102821352"/>
        <c:extLst/>
      </c:barChart>
      <c:catAx>
        <c:axId val="-2047799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02821352"/>
        <c:crosses val="autoZero"/>
        <c:auto val="1"/>
        <c:lblAlgn val="ctr"/>
        <c:lblOffset val="100"/>
        <c:noMultiLvlLbl val="0"/>
      </c:catAx>
      <c:valAx>
        <c:axId val="-21028213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Professional and Business Services - </a:t>
                </a:r>
                <a:r>
                  <a:rPr lang="en-US" sz="1400" b="1" i="0" u="none" strike="noStrike" baseline="0">
                    <a:effectLst/>
                  </a:rPr>
                  <a:t>Average Wages </a:t>
                </a:r>
                <a:r>
                  <a:rPr lang="en-US" sz="1400" b="1" i="0" baseline="0">
                    <a:effectLst/>
                  </a:rPr>
                  <a:t>(2000)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-204779925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(96)'!$G$32</c:f>
              <c:strCache>
                <c:ptCount val="1"/>
                <c:pt idx="0">
                  <c:v> Avg Wage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11B-4FA9-85EA-50D4D68BDAA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11B-4FA9-85EA-50D4D68BDAAA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11B-4FA9-85EA-50D4D68BDAAA}"/>
              </c:ext>
            </c:extLst>
          </c:dPt>
          <c:dPt>
            <c:idx val="3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11B-4FA9-85EA-50D4D68BDAA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11B-4FA9-85EA-50D4D68BDAAA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11B-4FA9-85EA-50D4D68BDAAA}"/>
              </c:ext>
            </c:extLst>
          </c:dPt>
          <c:dPt>
            <c:idx val="6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11B-4FA9-85EA-50D4D68BDAAA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11B-4FA9-85EA-50D4D68BDAAA}"/>
              </c:ext>
            </c:extLst>
          </c:dPt>
          <c:dPt>
            <c:idx val="8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11B-4FA9-85EA-50D4D68BDAAA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11B-4FA9-85EA-50D4D68BDAAA}"/>
              </c:ext>
            </c:extLst>
          </c:dPt>
          <c:dPt>
            <c:idx val="10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E11B-4FA9-85EA-50D4D68BDAAA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E11B-4FA9-85EA-50D4D68BDA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(96)'!$F$33:$F$44</c:f>
              <c:strCache>
                <c:ptCount val="12"/>
                <c:pt idx="0">
                  <c:v>WV</c:v>
                </c:pt>
                <c:pt idx="1">
                  <c:v>KY</c:v>
                </c:pt>
                <c:pt idx="2">
                  <c:v>SC</c:v>
                </c:pt>
                <c:pt idx="3">
                  <c:v>TN</c:v>
                </c:pt>
                <c:pt idx="4">
                  <c:v>NC</c:v>
                </c:pt>
                <c:pt idx="5">
                  <c:v>OH</c:v>
                </c:pt>
                <c:pt idx="6">
                  <c:v>GA</c:v>
                </c:pt>
                <c:pt idx="7">
                  <c:v>MD</c:v>
                </c:pt>
                <c:pt idx="8">
                  <c:v>US</c:v>
                </c:pt>
                <c:pt idx="9">
                  <c:v>PA</c:v>
                </c:pt>
                <c:pt idx="10">
                  <c:v>VA</c:v>
                </c:pt>
                <c:pt idx="11">
                  <c:v>DC</c:v>
                </c:pt>
              </c:strCache>
            </c:strRef>
          </c:cat>
          <c:val>
            <c:numRef>
              <c:f>'Chart Data (96)'!$G$33:$G$44</c:f>
              <c:numCache>
                <c:formatCode>"$"#,##0</c:formatCode>
                <c:ptCount val="12"/>
                <c:pt idx="0">
                  <c:v>22433.483592438832</c:v>
                </c:pt>
                <c:pt idx="1">
                  <c:v>24622.002293845213</c:v>
                </c:pt>
                <c:pt idx="2">
                  <c:v>24917.764867984504</c:v>
                </c:pt>
                <c:pt idx="3">
                  <c:v>25040.761242700148</c:v>
                </c:pt>
                <c:pt idx="4">
                  <c:v>26403.670085807869</c:v>
                </c:pt>
                <c:pt idx="5">
                  <c:v>30161.091692770056</c:v>
                </c:pt>
                <c:pt idx="6">
                  <c:v>31305.315627589207</c:v>
                </c:pt>
                <c:pt idx="7">
                  <c:v>33377.084321036513</c:v>
                </c:pt>
                <c:pt idx="8">
                  <c:v>33513.797468254939</c:v>
                </c:pt>
                <c:pt idx="9">
                  <c:v>34356.563650420823</c:v>
                </c:pt>
                <c:pt idx="10">
                  <c:v>35646.992609737099</c:v>
                </c:pt>
                <c:pt idx="11">
                  <c:v>47910.305026978414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11B-4FA9-85EA-50D4D68BD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42684424"/>
        <c:axId val="-2055529128"/>
        <c:extLst/>
      </c:barChart>
      <c:catAx>
        <c:axId val="-2042684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55529128"/>
        <c:crosses val="autoZero"/>
        <c:auto val="1"/>
        <c:lblAlgn val="ctr"/>
        <c:lblOffset val="100"/>
        <c:noMultiLvlLbl val="0"/>
      </c:catAx>
      <c:valAx>
        <c:axId val="-2055529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Professional and Business Services - </a:t>
                </a:r>
                <a:r>
                  <a:rPr lang="en-US" sz="1400" b="1" i="0" u="none" strike="noStrike" baseline="0">
                    <a:effectLst/>
                  </a:rPr>
                  <a:t>Average Wages </a:t>
                </a:r>
                <a:r>
                  <a:rPr lang="en-US" sz="1400" b="1" i="0" baseline="0">
                    <a:effectLst/>
                  </a:rPr>
                  <a:t>(1996)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-204268442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(00)'!$C$47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A4C-48F8-828D-B1E04E3D6A83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A4C-48F8-828D-B1E04E3D6A83}"/>
              </c:ext>
            </c:extLst>
          </c:dPt>
          <c:dPt>
            <c:idx val="2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A4C-48F8-828D-B1E04E3D6A8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A4C-48F8-828D-B1E04E3D6A83}"/>
              </c:ext>
            </c:extLst>
          </c:dPt>
          <c:dPt>
            <c:idx val="4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A4C-48F8-828D-B1E04E3D6A83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A4C-48F8-828D-B1E04E3D6A83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A4C-48F8-828D-B1E04E3D6A83}"/>
              </c:ext>
            </c:extLst>
          </c:dPt>
          <c:dPt>
            <c:idx val="7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A4C-48F8-828D-B1E04E3D6A83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A4C-48F8-828D-B1E04E3D6A83}"/>
              </c:ext>
            </c:extLst>
          </c:dPt>
          <c:dPt>
            <c:idx val="9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A4C-48F8-828D-B1E04E3D6A83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5A4C-48F8-828D-B1E04E3D6A83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5A4C-48F8-828D-B1E04E3D6A83}"/>
              </c:ext>
            </c:extLst>
          </c:dPt>
          <c:dLbls>
            <c:dLbl>
              <c:idx val="0"/>
              <c:layout>
                <c:manualLayout>
                  <c:x val="-4.4981985796709397E-4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4C-48F8-828D-B1E04E3D6A83}"/>
                </c:ext>
              </c:extLst>
            </c:dLbl>
            <c:dLbl>
              <c:idx val="1"/>
              <c:layout>
                <c:manualLayout>
                  <c:x val="-2.09981510748985E-3"/>
                  <c:y val="2.02399598643189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4C-48F8-828D-B1E04E3D6A83}"/>
                </c:ext>
              </c:extLst>
            </c:dLbl>
            <c:dLbl>
              <c:idx val="2"/>
              <c:layout>
                <c:manualLayout>
                  <c:x val="-2.1732999569390602E-3"/>
                  <c:y val="7.421232886201419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4C-48F8-828D-B1E04E3D6A83}"/>
                </c:ext>
              </c:extLst>
            </c:dLbl>
            <c:dLbl>
              <c:idx val="3"/>
              <c:layout>
                <c:manualLayout>
                  <c:x val="-2.2931901995050302E-3"/>
                  <c:y val="-7.421232886201419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4C-48F8-828D-B1E04E3D6A83}"/>
                </c:ext>
              </c:extLst>
            </c:dLbl>
            <c:dLbl>
              <c:idx val="4"/>
              <c:layout>
                <c:manualLayout>
                  <c:x val="-3.7032892397234601E-3"/>
                  <c:y val="2.023995986431820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4C-48F8-828D-B1E04E3D6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(00)'!$B$48:$B$59</c:f>
              <c:strCache>
                <c:ptCount val="12"/>
                <c:pt idx="0">
                  <c:v>OH</c:v>
                </c:pt>
                <c:pt idx="1">
                  <c:v>SC</c:v>
                </c:pt>
                <c:pt idx="2">
                  <c:v>NC</c:v>
                </c:pt>
                <c:pt idx="3">
                  <c:v>TN</c:v>
                </c:pt>
                <c:pt idx="4">
                  <c:v>PA</c:v>
                </c:pt>
                <c:pt idx="5">
                  <c:v>US</c:v>
                </c:pt>
                <c:pt idx="6">
                  <c:v>KY</c:v>
                </c:pt>
                <c:pt idx="7">
                  <c:v>GA</c:v>
                </c:pt>
                <c:pt idx="8">
                  <c:v>WV</c:v>
                </c:pt>
                <c:pt idx="9">
                  <c:v>VA</c:v>
                </c:pt>
                <c:pt idx="10">
                  <c:v>MD</c:v>
                </c:pt>
                <c:pt idx="11">
                  <c:v>DC</c:v>
                </c:pt>
              </c:strCache>
            </c:strRef>
          </c:cat>
          <c:val>
            <c:numRef>
              <c:f>'Chart Data (00)'!$C$48:$C$59</c:f>
              <c:numCache>
                <c:formatCode>#,##0.00</c:formatCode>
                <c:ptCount val="12"/>
                <c:pt idx="0">
                  <c:v>0.71328067092027492</c:v>
                </c:pt>
                <c:pt idx="1">
                  <c:v>0.77809174448495688</c:v>
                </c:pt>
                <c:pt idx="2">
                  <c:v>0.78719877598618659</c:v>
                </c:pt>
                <c:pt idx="3">
                  <c:v>0.91063510184196139</c:v>
                </c:pt>
                <c:pt idx="4">
                  <c:v>0.92851534228596888</c:v>
                </c:pt>
                <c:pt idx="5">
                  <c:v>1</c:v>
                </c:pt>
                <c:pt idx="6">
                  <c:v>1.0060034916717022</c:v>
                </c:pt>
                <c:pt idx="7">
                  <c:v>1.1308294702809714</c:v>
                </c:pt>
                <c:pt idx="8">
                  <c:v>1.4870100623255578</c:v>
                </c:pt>
                <c:pt idx="9">
                  <c:v>2.0219289595718126</c:v>
                </c:pt>
                <c:pt idx="10">
                  <c:v>2.3908503784612485</c:v>
                </c:pt>
                <c:pt idx="11">
                  <c:v>13.059642466733699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A4C-48F8-828D-B1E04E3D6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44898600"/>
        <c:axId val="1778149672"/>
        <c:extLst/>
      </c:barChart>
      <c:catAx>
        <c:axId val="1844898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78149672"/>
        <c:crosses val="autoZero"/>
        <c:auto val="1"/>
        <c:lblAlgn val="ctr"/>
        <c:lblOffset val="100"/>
        <c:noMultiLvlLbl val="0"/>
      </c:catAx>
      <c:valAx>
        <c:axId val="1778149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Federal Government- </a:t>
                </a:r>
                <a:r>
                  <a:rPr lang="en-US" sz="1400" b="1" i="0" u="none" strike="noStrike" baseline="0">
                    <a:effectLst/>
                  </a:rPr>
                  <a:t>Location Quotient </a:t>
                </a:r>
                <a:r>
                  <a:rPr lang="en-US" sz="1400" b="1" i="0" baseline="0">
                    <a:effectLst/>
                  </a:rPr>
                  <a:t>(2000)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84489860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(00)'!$G$47</c:f>
              <c:strCache>
                <c:ptCount val="1"/>
                <c:pt idx="0">
                  <c:v>Avg Wage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C57-4714-9026-D307D81BA074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C57-4714-9026-D307D81BA07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C57-4714-9026-D307D81BA074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C57-4714-9026-D307D81BA074}"/>
              </c:ext>
            </c:extLst>
          </c:dPt>
          <c:dPt>
            <c:idx val="4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C57-4714-9026-D307D81BA07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C57-4714-9026-D307D81BA074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C57-4714-9026-D307D81BA074}"/>
              </c:ext>
            </c:extLst>
          </c:dPt>
          <c:dPt>
            <c:idx val="7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C57-4714-9026-D307D81BA074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C57-4714-9026-D307D81BA074}"/>
              </c:ext>
            </c:extLst>
          </c:dPt>
          <c:dPt>
            <c:idx val="9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C57-4714-9026-D307D81BA074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C57-4714-9026-D307D81BA074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9C57-4714-9026-D307D81BA0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(00)'!$F$48:$F$59</c:f>
              <c:strCache>
                <c:ptCount val="12"/>
                <c:pt idx="0">
                  <c:v>KY</c:v>
                </c:pt>
                <c:pt idx="1">
                  <c:v>NC</c:v>
                </c:pt>
                <c:pt idx="2">
                  <c:v>SC</c:v>
                </c:pt>
                <c:pt idx="3">
                  <c:v>WV</c:v>
                </c:pt>
                <c:pt idx="4">
                  <c:v>GA</c:v>
                </c:pt>
                <c:pt idx="5">
                  <c:v>PA</c:v>
                </c:pt>
                <c:pt idx="6">
                  <c:v>TN</c:v>
                </c:pt>
                <c:pt idx="7">
                  <c:v>US</c:v>
                </c:pt>
                <c:pt idx="8">
                  <c:v>OH</c:v>
                </c:pt>
                <c:pt idx="9">
                  <c:v>VA</c:v>
                </c:pt>
                <c:pt idx="10">
                  <c:v>MD</c:v>
                </c:pt>
                <c:pt idx="11">
                  <c:v>DC</c:v>
                </c:pt>
              </c:strCache>
            </c:strRef>
          </c:cat>
          <c:val>
            <c:numRef>
              <c:f>'Chart Data (00)'!$G$48:$G$59</c:f>
              <c:numCache>
                <c:formatCode>"$"#,##0</c:formatCode>
                <c:ptCount val="12"/>
                <c:pt idx="0">
                  <c:v>38146.128760529486</c:v>
                </c:pt>
                <c:pt idx="1">
                  <c:v>39413.945193010732</c:v>
                </c:pt>
                <c:pt idx="2">
                  <c:v>39809.347192017398</c:v>
                </c:pt>
                <c:pt idx="3">
                  <c:v>43201.454949154046</c:v>
                </c:pt>
                <c:pt idx="4">
                  <c:v>44044.347693472941</c:v>
                </c:pt>
                <c:pt idx="5">
                  <c:v>44240.378649306382</c:v>
                </c:pt>
                <c:pt idx="6">
                  <c:v>46212.075880455654</c:v>
                </c:pt>
                <c:pt idx="7">
                  <c:v>46250.843665839639</c:v>
                </c:pt>
                <c:pt idx="8">
                  <c:v>46446.864936111429</c:v>
                </c:pt>
                <c:pt idx="9">
                  <c:v>51199.609714640603</c:v>
                </c:pt>
                <c:pt idx="10">
                  <c:v>53523.253433681239</c:v>
                </c:pt>
                <c:pt idx="11">
                  <c:v>61207.280283287357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C57-4714-9026-D307D81BA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39067928"/>
        <c:axId val="1839071080"/>
        <c:extLst/>
      </c:barChart>
      <c:catAx>
        <c:axId val="1839067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39071080"/>
        <c:crosses val="autoZero"/>
        <c:auto val="1"/>
        <c:lblAlgn val="ctr"/>
        <c:lblOffset val="100"/>
        <c:noMultiLvlLbl val="0"/>
      </c:catAx>
      <c:valAx>
        <c:axId val="1839071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Federal Government- </a:t>
                </a:r>
                <a:r>
                  <a:rPr lang="en-US" sz="1400" b="1" i="0" u="none" strike="noStrike" baseline="0">
                    <a:effectLst/>
                  </a:rPr>
                  <a:t>Average Wages </a:t>
                </a:r>
                <a:r>
                  <a:rPr lang="en-US" sz="1400" b="1" i="0" baseline="0">
                    <a:effectLst/>
                  </a:rPr>
                  <a:t>(2000)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183906792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(00)'!$C$62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CAF-4641-85DA-08D00A60197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CAF-4641-85DA-08D00A601977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CAF-4641-85DA-08D00A601977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CAF-4641-85DA-08D00A601977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CAF-4641-85DA-08D00A601977}"/>
              </c:ext>
            </c:extLst>
          </c:dPt>
          <c:dPt>
            <c:idx val="5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CAF-4641-85DA-08D00A601977}"/>
              </c:ext>
            </c:extLst>
          </c:dPt>
          <c:dPt>
            <c:idx val="6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CAF-4641-85DA-08D00A601977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CAF-4641-85DA-08D00A601977}"/>
              </c:ext>
            </c:extLst>
          </c:dPt>
          <c:dPt>
            <c:idx val="8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CAF-4641-85DA-08D00A601977}"/>
              </c:ext>
            </c:extLst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CAF-4641-85DA-08D00A601977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CAF-4641-85DA-08D00A601977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1CAF-4641-85DA-08D00A601977}"/>
              </c:ext>
            </c:extLst>
          </c:dPt>
          <c:dLbls>
            <c:dLbl>
              <c:idx val="0"/>
              <c:layout>
                <c:manualLayout>
                  <c:x val="-2.89622886167802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AF-4641-85DA-08D00A6019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(00)'!$B$63:$B$74</c:f>
              <c:strCache>
                <c:ptCount val="12"/>
                <c:pt idx="0">
                  <c:v>DC</c:v>
                </c:pt>
                <c:pt idx="1">
                  <c:v>MD</c:v>
                </c:pt>
                <c:pt idx="2">
                  <c:v>VA</c:v>
                </c:pt>
                <c:pt idx="3">
                  <c:v>WV</c:v>
                </c:pt>
                <c:pt idx="4">
                  <c:v>US</c:v>
                </c:pt>
                <c:pt idx="5">
                  <c:v>GA</c:v>
                </c:pt>
                <c:pt idx="6">
                  <c:v>PA</c:v>
                </c:pt>
                <c:pt idx="7">
                  <c:v>KY</c:v>
                </c:pt>
                <c:pt idx="8">
                  <c:v>TN</c:v>
                </c:pt>
                <c:pt idx="9">
                  <c:v>SC</c:v>
                </c:pt>
                <c:pt idx="10">
                  <c:v>OH</c:v>
                </c:pt>
                <c:pt idx="11">
                  <c:v>NC</c:v>
                </c:pt>
              </c:strCache>
            </c:strRef>
          </c:cat>
          <c:val>
            <c:numRef>
              <c:f>'Chart Data (00)'!$C$63:$C$74</c:f>
              <c:numCache>
                <c:formatCode>#,##0.00</c:formatCode>
                <c:ptCount val="12"/>
                <c:pt idx="0">
                  <c:v>4.3744901811940969E-2</c:v>
                </c:pt>
                <c:pt idx="1">
                  <c:v>0.54236927266838442</c:v>
                </c:pt>
                <c:pt idx="2">
                  <c:v>0.79182380765753613</c:v>
                </c:pt>
                <c:pt idx="3">
                  <c:v>0.82705538545186985</c:v>
                </c:pt>
                <c:pt idx="4">
                  <c:v>1</c:v>
                </c:pt>
                <c:pt idx="5">
                  <c:v>1.0247330953222364</c:v>
                </c:pt>
                <c:pt idx="6">
                  <c:v>1.1645691651587</c:v>
                </c:pt>
                <c:pt idx="7">
                  <c:v>1.3212528540673658</c:v>
                </c:pt>
                <c:pt idx="8">
                  <c:v>1.37397379963924</c:v>
                </c:pt>
                <c:pt idx="9">
                  <c:v>1.3809967682407891</c:v>
                </c:pt>
                <c:pt idx="10">
                  <c:v>1.3916144211095594</c:v>
                </c:pt>
                <c:pt idx="11">
                  <c:v>1.4738972956430119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AF-4641-85DA-08D00A601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47826488"/>
        <c:axId val="1847827896"/>
        <c:extLst/>
      </c:barChart>
      <c:catAx>
        <c:axId val="1847826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47827896"/>
        <c:crosses val="autoZero"/>
        <c:auto val="1"/>
        <c:lblAlgn val="ctr"/>
        <c:lblOffset val="100"/>
        <c:noMultiLvlLbl val="0"/>
      </c:catAx>
      <c:valAx>
        <c:axId val="1847827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Manufacturing - </a:t>
                </a:r>
                <a:r>
                  <a:rPr lang="en-US" sz="1400" b="1" i="0" u="none" strike="noStrike" baseline="0">
                    <a:effectLst/>
                  </a:rPr>
                  <a:t>Location Quotient </a:t>
                </a:r>
                <a:r>
                  <a:rPr lang="en-US" sz="1400" b="1" i="0" baseline="0">
                    <a:effectLst/>
                  </a:rPr>
                  <a:t>(2000)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84782648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(00)'!$G$62</c:f>
              <c:strCache>
                <c:ptCount val="1"/>
                <c:pt idx="0">
                  <c:v>Avg Wage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E79-4116-80FF-AF7EAED9613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E79-4116-80FF-AF7EAED9613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E79-4116-80FF-AF7EAED9613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E79-4116-80FF-AF7EAED9613D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E79-4116-80FF-AF7EAED9613D}"/>
              </c:ext>
            </c:extLst>
          </c:dPt>
          <c:dPt>
            <c:idx val="5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E79-4116-80FF-AF7EAED9613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E79-4116-80FF-AF7EAED9613D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E79-4116-80FF-AF7EAED9613D}"/>
              </c:ext>
            </c:extLst>
          </c:dPt>
          <c:dPt>
            <c:idx val="8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E79-4116-80FF-AF7EAED9613D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E79-4116-80FF-AF7EAED9613D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E79-4116-80FF-AF7EAED9613D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2E79-4116-80FF-AF7EAED961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(00)'!$F$63:$F$74</c:f>
              <c:strCache>
                <c:ptCount val="12"/>
                <c:pt idx="0">
                  <c:v>SC</c:v>
                </c:pt>
                <c:pt idx="1">
                  <c:v>TN</c:v>
                </c:pt>
                <c:pt idx="2">
                  <c:v>VA</c:v>
                </c:pt>
                <c:pt idx="3">
                  <c:v>GA</c:v>
                </c:pt>
                <c:pt idx="4">
                  <c:v>NC</c:v>
                </c:pt>
                <c:pt idx="5">
                  <c:v>KY</c:v>
                </c:pt>
                <c:pt idx="6">
                  <c:v>WV</c:v>
                </c:pt>
                <c:pt idx="7">
                  <c:v>PA</c:v>
                </c:pt>
                <c:pt idx="8">
                  <c:v>OH</c:v>
                </c:pt>
                <c:pt idx="9">
                  <c:v>US</c:v>
                </c:pt>
                <c:pt idx="10">
                  <c:v>MD</c:v>
                </c:pt>
                <c:pt idx="11">
                  <c:v>DC</c:v>
                </c:pt>
              </c:strCache>
            </c:strRef>
          </c:cat>
          <c:val>
            <c:numRef>
              <c:f>'Chart Data (00)'!$G$63:$G$74</c:f>
              <c:numCache>
                <c:formatCode>"$"#,##0</c:formatCode>
                <c:ptCount val="12"/>
                <c:pt idx="0">
                  <c:v>34955.208771238787</c:v>
                </c:pt>
                <c:pt idx="1">
                  <c:v>36117.633713328054</c:v>
                </c:pt>
                <c:pt idx="2">
                  <c:v>36135.766386996009</c:v>
                </c:pt>
                <c:pt idx="3">
                  <c:v>36458.01788172622</c:v>
                </c:pt>
                <c:pt idx="4">
                  <c:v>36661.822708130145</c:v>
                </c:pt>
                <c:pt idx="5">
                  <c:v>37070.967203323897</c:v>
                </c:pt>
                <c:pt idx="6">
                  <c:v>38174.316506240742</c:v>
                </c:pt>
                <c:pt idx="7">
                  <c:v>41005.560066537597</c:v>
                </c:pt>
                <c:pt idx="8">
                  <c:v>42541.964113327158</c:v>
                </c:pt>
                <c:pt idx="9">
                  <c:v>42956.032837478902</c:v>
                </c:pt>
                <c:pt idx="10">
                  <c:v>45823.361955276057</c:v>
                </c:pt>
                <c:pt idx="11">
                  <c:v>72648.381671159033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E79-4116-80FF-AF7EAED96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29062664"/>
        <c:axId val="1841167736"/>
        <c:extLst/>
      </c:barChart>
      <c:catAx>
        <c:axId val="-2029062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41167736"/>
        <c:crosses val="autoZero"/>
        <c:auto val="1"/>
        <c:lblAlgn val="ctr"/>
        <c:lblOffset val="100"/>
        <c:noMultiLvlLbl val="0"/>
      </c:catAx>
      <c:valAx>
        <c:axId val="1841167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Manufacturing- </a:t>
                </a:r>
                <a:r>
                  <a:rPr lang="en-US" sz="1400" b="1" i="0" u="none" strike="noStrike" baseline="0">
                    <a:effectLst/>
                  </a:rPr>
                  <a:t>Average Wages </a:t>
                </a:r>
                <a:r>
                  <a:rPr lang="en-US" sz="1400" b="1" i="0" baseline="0">
                    <a:effectLst/>
                  </a:rPr>
                  <a:t>(2000)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-202906266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(00)'!$B$3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(00)'!$C$3:$P$3</c:f>
              <c:numCache>
                <c:formatCode>"$"#,##0</c:formatCode>
                <c:ptCount val="14"/>
                <c:pt idx="0">
                  <c:v>35331.201181126358</c:v>
                </c:pt>
                <c:pt idx="1">
                  <c:v>46250.843665839639</c:v>
                </c:pt>
                <c:pt idx="2">
                  <c:v>36304.365829059265</c:v>
                </c:pt>
                <c:pt idx="3">
                  <c:v>32375.401482338828</c:v>
                </c:pt>
                <c:pt idx="4">
                  <c:v>30993.805499174454</c:v>
                </c:pt>
                <c:pt idx="5">
                  <c:v>36937.864760934543</c:v>
                </c:pt>
                <c:pt idx="6">
                  <c:v>42956.032837478902</c:v>
                </c:pt>
                <c:pt idx="7">
                  <c:v>30906.749657274253</c:v>
                </c:pt>
                <c:pt idx="8">
                  <c:v>58584.908497267759</c:v>
                </c:pt>
                <c:pt idx="9">
                  <c:v>52573.385640935463</c:v>
                </c:pt>
                <c:pt idx="10">
                  <c:v>42364.806567913402</c:v>
                </c:pt>
                <c:pt idx="11">
                  <c:v>31328.018048168204</c:v>
                </c:pt>
                <c:pt idx="12">
                  <c:v>15109.247410405329</c:v>
                </c:pt>
                <c:pt idx="13">
                  <c:v>22357.801118619751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8-43D4-B4A5-D7A6EDED37AE}"/>
            </c:ext>
          </c:extLst>
        </c:ser>
        <c:ser>
          <c:idx val="1"/>
          <c:order val="1"/>
          <c:tx>
            <c:strRef>
              <c:f>'Chart Data (00)'!$B$4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(00)'!$C$4:$P$4</c:f>
              <c:numCache>
                <c:formatCode>"$"#,##0</c:formatCode>
                <c:ptCount val="14"/>
                <c:pt idx="0">
                  <c:v>35171.829093966233</c:v>
                </c:pt>
                <c:pt idx="1">
                  <c:v>51199.609714640603</c:v>
                </c:pt>
                <c:pt idx="2">
                  <c:v>34076.698747825823</c:v>
                </c:pt>
                <c:pt idx="3">
                  <c:v>29765.567885068416</c:v>
                </c:pt>
                <c:pt idx="4">
                  <c:v>29380.431648181584</c:v>
                </c:pt>
                <c:pt idx="5">
                  <c:v>33139.390695472088</c:v>
                </c:pt>
                <c:pt idx="6">
                  <c:v>36135.766386996009</c:v>
                </c:pt>
                <c:pt idx="7">
                  <c:v>29177.936280236394</c:v>
                </c:pt>
                <c:pt idx="8">
                  <c:v>75445.069540171637</c:v>
                </c:pt>
                <c:pt idx="9">
                  <c:v>43339.558855798037</c:v>
                </c:pt>
                <c:pt idx="10">
                  <c:v>46333.64071988732</c:v>
                </c:pt>
                <c:pt idx="11">
                  <c:v>30422.403361480214</c:v>
                </c:pt>
                <c:pt idx="12">
                  <c:v>13240.514409806787</c:v>
                </c:pt>
                <c:pt idx="13">
                  <c:v>25753.415050094136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8-43D4-B4A5-D7A6EDED3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51214088"/>
        <c:axId val="1849841032"/>
      </c:barChart>
      <c:catAx>
        <c:axId val="18512140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49841032"/>
        <c:crosses val="autoZero"/>
        <c:auto val="1"/>
        <c:lblAlgn val="ctr"/>
        <c:lblOffset val="100"/>
        <c:noMultiLvlLbl val="0"/>
      </c:catAx>
      <c:valAx>
        <c:axId val="184984103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(2000)</a:t>
                </a:r>
              </a:p>
            </c:rich>
          </c:tx>
          <c:layout>
            <c:manualLayout>
              <c:xMode val="edge"/>
              <c:yMode val="edge"/>
              <c:x val="0.49106142327362701"/>
              <c:y val="0.92726671009566497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51214088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406639554671003"/>
          <c:y val="0.73583872363912195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(00)'!$C$4:$P$4</c:f>
              <c:numCache>
                <c:formatCode>"$"#,##0</c:formatCode>
                <c:ptCount val="14"/>
                <c:pt idx="0">
                  <c:v>35171.829093966233</c:v>
                </c:pt>
                <c:pt idx="1">
                  <c:v>51199.609714640603</c:v>
                </c:pt>
                <c:pt idx="2">
                  <c:v>34076.698747825823</c:v>
                </c:pt>
                <c:pt idx="3">
                  <c:v>29765.567885068416</c:v>
                </c:pt>
                <c:pt idx="4">
                  <c:v>29380.431648181584</c:v>
                </c:pt>
                <c:pt idx="5">
                  <c:v>33139.390695472088</c:v>
                </c:pt>
                <c:pt idx="6">
                  <c:v>36135.766386996009</c:v>
                </c:pt>
                <c:pt idx="7">
                  <c:v>29177.936280236394</c:v>
                </c:pt>
                <c:pt idx="8">
                  <c:v>75445.069540171637</c:v>
                </c:pt>
                <c:pt idx="9">
                  <c:v>43339.558855798037</c:v>
                </c:pt>
                <c:pt idx="10">
                  <c:v>46333.64071988732</c:v>
                </c:pt>
                <c:pt idx="11">
                  <c:v>30422.403361480214</c:v>
                </c:pt>
                <c:pt idx="12">
                  <c:v>13240.514409806787</c:v>
                </c:pt>
                <c:pt idx="13">
                  <c:v>25753.415050094136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A-4EB6-88C7-34BAB19B7081}"/>
            </c:ext>
          </c:extLst>
        </c:ser>
        <c:ser>
          <c:idx val="2"/>
          <c:order val="1"/>
          <c:tx>
            <c:strRef>
              <c:f>'Chart Data (00)'!$B$5</c:f>
              <c:strCache>
                <c:ptCount val="1"/>
                <c:pt idx="0">
                  <c:v>District of Columbia</c:v>
                </c:pt>
              </c:strCache>
            </c:strRef>
          </c:tx>
          <c:spPr>
            <a:solidFill>
              <a:srgbClr val="CC99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5DD-42A2-9C90-2024366580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(00)'!$C$5:$P$5</c:f>
              <c:numCache>
                <c:formatCode>"$"#,##0</c:formatCode>
                <c:ptCount val="14"/>
                <c:pt idx="0">
                  <c:v>52866.314762040245</c:v>
                </c:pt>
                <c:pt idx="1">
                  <c:v>61207.280283287357</c:v>
                </c:pt>
                <c:pt idx="2">
                  <c:v>43534.657942407393</c:v>
                </c:pt>
                <c:pt idx="3">
                  <c:v>52299.897175141246</c:v>
                </c:pt>
                <c:pt idx="5">
                  <c:v>40802.399911465247</c:v>
                </c:pt>
                <c:pt idx="6">
                  <c:v>72648.381671159033</c:v>
                </c:pt>
                <c:pt idx="7">
                  <c:v>36458.851206247382</c:v>
                </c:pt>
                <c:pt idx="8">
                  <c:v>70833.297147539706</c:v>
                </c:pt>
                <c:pt idx="9">
                  <c:v>74407.025460612218</c:v>
                </c:pt>
                <c:pt idx="10">
                  <c:v>60648.292306661402</c:v>
                </c:pt>
                <c:pt idx="11">
                  <c:v>38832.433385985809</c:v>
                </c:pt>
                <c:pt idx="12">
                  <c:v>23500.190169477879</c:v>
                </c:pt>
                <c:pt idx="13">
                  <c:v>47615.120936407831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CA-4EB6-88C7-34BAB19B7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49274584"/>
        <c:axId val="1849128072"/>
      </c:barChart>
      <c:catAx>
        <c:axId val="1849274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49128072"/>
        <c:crosses val="autoZero"/>
        <c:auto val="1"/>
        <c:lblAlgn val="ctr"/>
        <c:lblOffset val="100"/>
        <c:noMultiLvlLbl val="0"/>
      </c:catAx>
      <c:valAx>
        <c:axId val="1849128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(2000)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927458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2522208096474206"/>
          <c:y val="5.1394241010667703E-2"/>
          <c:w val="0.21764067733637399"/>
          <c:h val="7.0856245942060594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(00)'!$C$4:$P$4</c:f>
              <c:numCache>
                <c:formatCode>"$"#,##0</c:formatCode>
                <c:ptCount val="14"/>
                <c:pt idx="0">
                  <c:v>35171.829093966233</c:v>
                </c:pt>
                <c:pt idx="1">
                  <c:v>51199.609714640603</c:v>
                </c:pt>
                <c:pt idx="2">
                  <c:v>34076.698747825823</c:v>
                </c:pt>
                <c:pt idx="3">
                  <c:v>29765.567885068416</c:v>
                </c:pt>
                <c:pt idx="4">
                  <c:v>29380.431648181584</c:v>
                </c:pt>
                <c:pt idx="5">
                  <c:v>33139.390695472088</c:v>
                </c:pt>
                <c:pt idx="6">
                  <c:v>36135.766386996009</c:v>
                </c:pt>
                <c:pt idx="7">
                  <c:v>29177.936280236394</c:v>
                </c:pt>
                <c:pt idx="8">
                  <c:v>75445.069540171637</c:v>
                </c:pt>
                <c:pt idx="9">
                  <c:v>43339.558855798037</c:v>
                </c:pt>
                <c:pt idx="10">
                  <c:v>46333.64071988732</c:v>
                </c:pt>
                <c:pt idx="11">
                  <c:v>30422.403361480214</c:v>
                </c:pt>
                <c:pt idx="12">
                  <c:v>13240.514409806787</c:v>
                </c:pt>
                <c:pt idx="13">
                  <c:v>25753.415050094136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C-46E7-BE11-8C77E23D61CF}"/>
            </c:ext>
          </c:extLst>
        </c:ser>
        <c:ser>
          <c:idx val="2"/>
          <c:order val="1"/>
          <c:tx>
            <c:strRef>
              <c:f>'Chart Data (00)'!$B$6</c:f>
              <c:strCache>
                <c:ptCount val="1"/>
                <c:pt idx="0">
                  <c:v>Georgia</c:v>
                </c:pt>
              </c:strCache>
            </c:strRef>
          </c:tx>
          <c:spPr>
            <a:solidFill>
              <a:srgbClr val="FF0066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(00)'!$C$6:$P$6</c:f>
              <c:numCache>
                <c:formatCode>"$"#,##0</c:formatCode>
                <c:ptCount val="14"/>
                <c:pt idx="0">
                  <c:v>34221.704315036972</c:v>
                </c:pt>
                <c:pt idx="1">
                  <c:v>44044.347693472941</c:v>
                </c:pt>
                <c:pt idx="2">
                  <c:v>30620.38053951941</c:v>
                </c:pt>
                <c:pt idx="3">
                  <c:v>28523.204702710544</c:v>
                </c:pt>
                <c:pt idx="4">
                  <c:v>26392.720372836218</c:v>
                </c:pt>
                <c:pt idx="5">
                  <c:v>34320.35764807542</c:v>
                </c:pt>
                <c:pt idx="6">
                  <c:v>36458.01788172622</c:v>
                </c:pt>
                <c:pt idx="7">
                  <c:v>33760.006491872053</c:v>
                </c:pt>
                <c:pt idx="8">
                  <c:v>59880.610820595335</c:v>
                </c:pt>
                <c:pt idx="9">
                  <c:v>47197.344642150281</c:v>
                </c:pt>
                <c:pt idx="10">
                  <c:v>39511.727058488919</c:v>
                </c:pt>
                <c:pt idx="11">
                  <c:v>32265.362082815598</c:v>
                </c:pt>
                <c:pt idx="12">
                  <c:v>14519.925548930785</c:v>
                </c:pt>
                <c:pt idx="13">
                  <c:v>23101.784795169384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C-46E7-BE11-8C77E23D6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55195640"/>
        <c:axId val="1838351928"/>
      </c:barChart>
      <c:catAx>
        <c:axId val="-2055195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38351928"/>
        <c:crosses val="autoZero"/>
        <c:auto val="1"/>
        <c:lblAlgn val="ctr"/>
        <c:lblOffset val="100"/>
        <c:noMultiLvlLbl val="0"/>
      </c:catAx>
      <c:valAx>
        <c:axId val="1838351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(1996)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5519564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289160818224795"/>
          <c:y val="0.68318909710609099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(00)'!$C$4:$P$4</c:f>
              <c:numCache>
                <c:formatCode>"$"#,##0</c:formatCode>
                <c:ptCount val="14"/>
                <c:pt idx="0">
                  <c:v>35171.829093966233</c:v>
                </c:pt>
                <c:pt idx="1">
                  <c:v>51199.609714640603</c:v>
                </c:pt>
                <c:pt idx="2">
                  <c:v>34076.698747825823</c:v>
                </c:pt>
                <c:pt idx="3">
                  <c:v>29765.567885068416</c:v>
                </c:pt>
                <c:pt idx="4">
                  <c:v>29380.431648181584</c:v>
                </c:pt>
                <c:pt idx="5">
                  <c:v>33139.390695472088</c:v>
                </c:pt>
                <c:pt idx="6">
                  <c:v>36135.766386996009</c:v>
                </c:pt>
                <c:pt idx="7">
                  <c:v>29177.936280236394</c:v>
                </c:pt>
                <c:pt idx="8">
                  <c:v>75445.069540171637</c:v>
                </c:pt>
                <c:pt idx="9">
                  <c:v>43339.558855798037</c:v>
                </c:pt>
                <c:pt idx="10">
                  <c:v>46333.64071988732</c:v>
                </c:pt>
                <c:pt idx="11">
                  <c:v>30422.403361480214</c:v>
                </c:pt>
                <c:pt idx="12">
                  <c:v>13240.514409806787</c:v>
                </c:pt>
                <c:pt idx="13">
                  <c:v>25753.415050094136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F-478B-AE4A-15FB0275C384}"/>
            </c:ext>
          </c:extLst>
        </c:ser>
        <c:ser>
          <c:idx val="2"/>
          <c:order val="1"/>
          <c:tx>
            <c:strRef>
              <c:f>'Chart Data (00)'!$B$7</c:f>
              <c:strCache>
                <c:ptCount val="1"/>
                <c:pt idx="0">
                  <c:v>Kentucky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(00)'!$C$7:$P$7</c:f>
              <c:numCache>
                <c:formatCode>"$"#,##0</c:formatCode>
                <c:ptCount val="14"/>
                <c:pt idx="0">
                  <c:v>28829.156205149084</c:v>
                </c:pt>
                <c:pt idx="1">
                  <c:v>38146.128760529486</c:v>
                </c:pt>
                <c:pt idx="2">
                  <c:v>32246.925612698411</c:v>
                </c:pt>
                <c:pt idx="3">
                  <c:v>25205.445410243901</c:v>
                </c:pt>
                <c:pt idx="4">
                  <c:v>37336.115070555032</c:v>
                </c:pt>
                <c:pt idx="5">
                  <c:v>30868.052890374543</c:v>
                </c:pt>
                <c:pt idx="6">
                  <c:v>37070.967203323897</c:v>
                </c:pt>
                <c:pt idx="7">
                  <c:v>27032.469590490276</c:v>
                </c:pt>
                <c:pt idx="8">
                  <c:v>34122.705011011552</c:v>
                </c:pt>
                <c:pt idx="9">
                  <c:v>34653.55362110195</c:v>
                </c:pt>
                <c:pt idx="10">
                  <c:v>28789.057388028206</c:v>
                </c:pt>
                <c:pt idx="11">
                  <c:v>28918.120950956334</c:v>
                </c:pt>
                <c:pt idx="12">
                  <c:v>11598.463943637564</c:v>
                </c:pt>
                <c:pt idx="13">
                  <c:v>20327.208626246458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F-478B-AE4A-15FB0275C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52583800"/>
        <c:axId val="1853823704"/>
      </c:barChart>
      <c:catAx>
        <c:axId val="1852583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53823704"/>
        <c:crosses val="autoZero"/>
        <c:auto val="1"/>
        <c:lblAlgn val="ctr"/>
        <c:lblOffset val="100"/>
        <c:noMultiLvlLbl val="0"/>
      </c:catAx>
      <c:valAx>
        <c:axId val="1853823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(2000)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5258380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406639554671003"/>
          <c:y val="0.73583872363912195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(00)'!$C$4:$P$4</c:f>
              <c:numCache>
                <c:formatCode>"$"#,##0</c:formatCode>
                <c:ptCount val="14"/>
                <c:pt idx="0">
                  <c:v>35171.829093966233</c:v>
                </c:pt>
                <c:pt idx="1">
                  <c:v>51199.609714640603</c:v>
                </c:pt>
                <c:pt idx="2">
                  <c:v>34076.698747825823</c:v>
                </c:pt>
                <c:pt idx="3">
                  <c:v>29765.567885068416</c:v>
                </c:pt>
                <c:pt idx="4">
                  <c:v>29380.431648181584</c:v>
                </c:pt>
                <c:pt idx="5">
                  <c:v>33139.390695472088</c:v>
                </c:pt>
                <c:pt idx="6">
                  <c:v>36135.766386996009</c:v>
                </c:pt>
                <c:pt idx="7">
                  <c:v>29177.936280236394</c:v>
                </c:pt>
                <c:pt idx="8">
                  <c:v>75445.069540171637</c:v>
                </c:pt>
                <c:pt idx="9">
                  <c:v>43339.558855798037</c:v>
                </c:pt>
                <c:pt idx="10">
                  <c:v>46333.64071988732</c:v>
                </c:pt>
                <c:pt idx="11">
                  <c:v>30422.403361480214</c:v>
                </c:pt>
                <c:pt idx="12">
                  <c:v>13240.514409806787</c:v>
                </c:pt>
                <c:pt idx="13">
                  <c:v>25753.415050094136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7-49C8-860D-92A07E47E607}"/>
            </c:ext>
          </c:extLst>
        </c:ser>
        <c:ser>
          <c:idx val="2"/>
          <c:order val="1"/>
          <c:tx>
            <c:strRef>
              <c:f>'Chart Data (00)'!$B$8</c:f>
              <c:strCache>
                <c:ptCount val="1"/>
                <c:pt idx="0">
                  <c:v>Maryland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(00)'!$C$8:$P$8</c:f>
              <c:numCache>
                <c:formatCode>"$"#,##0</c:formatCode>
                <c:ptCount val="14"/>
                <c:pt idx="0">
                  <c:v>36438.414696392232</c:v>
                </c:pt>
                <c:pt idx="1">
                  <c:v>53523.253433681239</c:v>
                </c:pt>
                <c:pt idx="2">
                  <c:v>37072.217050292922</c:v>
                </c:pt>
                <c:pt idx="3">
                  <c:v>34787.929880928088</c:v>
                </c:pt>
                <c:pt idx="4">
                  <c:v>27842.239222042139</c:v>
                </c:pt>
                <c:pt idx="5">
                  <c:v>38550.528872530514</c:v>
                </c:pt>
                <c:pt idx="6">
                  <c:v>45823.361955276057</c:v>
                </c:pt>
                <c:pt idx="7">
                  <c:v>31206.5149110005</c:v>
                </c:pt>
                <c:pt idx="8">
                  <c:v>54828.557749614658</c:v>
                </c:pt>
                <c:pt idx="9">
                  <c:v>48542.181147222582</c:v>
                </c:pt>
                <c:pt idx="10">
                  <c:v>42036.94659140252</c:v>
                </c:pt>
                <c:pt idx="11">
                  <c:v>33031.06078782033</c:v>
                </c:pt>
                <c:pt idx="12">
                  <c:v>16008.363679528673</c:v>
                </c:pt>
                <c:pt idx="13">
                  <c:v>24686.849605962067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7-49C8-860D-92A07E47E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40067992"/>
        <c:axId val="-2091303832"/>
      </c:barChart>
      <c:catAx>
        <c:axId val="1840067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091303832"/>
        <c:crosses val="autoZero"/>
        <c:auto val="1"/>
        <c:lblAlgn val="ctr"/>
        <c:lblOffset val="100"/>
        <c:noMultiLvlLbl val="0"/>
      </c:catAx>
      <c:valAx>
        <c:axId val="-2091303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(2000)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006799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406639554671003"/>
          <c:y val="0.73583872363912195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(00)'!$C$4:$P$4</c:f>
              <c:numCache>
                <c:formatCode>"$"#,##0</c:formatCode>
                <c:ptCount val="14"/>
                <c:pt idx="0">
                  <c:v>35171.829093966233</c:v>
                </c:pt>
                <c:pt idx="1">
                  <c:v>51199.609714640603</c:v>
                </c:pt>
                <c:pt idx="2">
                  <c:v>34076.698747825823</c:v>
                </c:pt>
                <c:pt idx="3">
                  <c:v>29765.567885068416</c:v>
                </c:pt>
                <c:pt idx="4">
                  <c:v>29380.431648181584</c:v>
                </c:pt>
                <c:pt idx="5">
                  <c:v>33139.390695472088</c:v>
                </c:pt>
                <c:pt idx="6">
                  <c:v>36135.766386996009</c:v>
                </c:pt>
                <c:pt idx="7">
                  <c:v>29177.936280236394</c:v>
                </c:pt>
                <c:pt idx="8">
                  <c:v>75445.069540171637</c:v>
                </c:pt>
                <c:pt idx="9">
                  <c:v>43339.558855798037</c:v>
                </c:pt>
                <c:pt idx="10">
                  <c:v>46333.64071988732</c:v>
                </c:pt>
                <c:pt idx="11">
                  <c:v>30422.403361480214</c:v>
                </c:pt>
                <c:pt idx="12">
                  <c:v>13240.514409806787</c:v>
                </c:pt>
                <c:pt idx="13">
                  <c:v>25753.415050094136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B-4ACF-8A36-E27598CCD63B}"/>
            </c:ext>
          </c:extLst>
        </c:ser>
        <c:ser>
          <c:idx val="2"/>
          <c:order val="1"/>
          <c:tx>
            <c:strRef>
              <c:f>'Chart Data (00)'!$B$9</c:f>
              <c:strCache>
                <c:ptCount val="1"/>
                <c:pt idx="0">
                  <c:v>North Carolina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(00)'!$C$9:$P$9</c:f>
              <c:numCache>
                <c:formatCode>"$"#,##0</c:formatCode>
                <c:ptCount val="14"/>
                <c:pt idx="0">
                  <c:v>31089.982588946983</c:v>
                </c:pt>
                <c:pt idx="1">
                  <c:v>39413.945193010732</c:v>
                </c:pt>
                <c:pt idx="2">
                  <c:v>32822.205497117429</c:v>
                </c:pt>
                <c:pt idx="3">
                  <c:v>29414.106515186399</c:v>
                </c:pt>
                <c:pt idx="4">
                  <c:v>24292.441870332656</c:v>
                </c:pt>
                <c:pt idx="5">
                  <c:v>30697.864696443248</c:v>
                </c:pt>
                <c:pt idx="6">
                  <c:v>36661.822708130145</c:v>
                </c:pt>
                <c:pt idx="7">
                  <c:v>28273.178993244484</c:v>
                </c:pt>
                <c:pt idx="8">
                  <c:v>44785.750891679287</c:v>
                </c:pt>
                <c:pt idx="9">
                  <c:v>43178.633916252758</c:v>
                </c:pt>
                <c:pt idx="10">
                  <c:v>34846.407535208717</c:v>
                </c:pt>
                <c:pt idx="11">
                  <c:v>30629.953724914478</c:v>
                </c:pt>
                <c:pt idx="12">
                  <c:v>13360.147536513032</c:v>
                </c:pt>
                <c:pt idx="13">
                  <c:v>21162.669552729189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B-4ACF-8A36-E27598CCD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51884792"/>
        <c:axId val="-2102505832"/>
      </c:barChart>
      <c:catAx>
        <c:axId val="1851884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102505832"/>
        <c:crosses val="autoZero"/>
        <c:auto val="1"/>
        <c:lblAlgn val="ctr"/>
        <c:lblOffset val="100"/>
        <c:noMultiLvlLbl val="0"/>
      </c:catAx>
      <c:valAx>
        <c:axId val="-2102505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(2000)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5188479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4398571963297"/>
          <c:y val="0.72822307354942595"/>
          <c:w val="0.15292463984048099"/>
          <c:h val="0.101236825080787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(96)'!$C$47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A4C-48F8-828D-B1E04E3D6A83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A4C-48F8-828D-B1E04E3D6A83}"/>
              </c:ext>
            </c:extLst>
          </c:dPt>
          <c:dPt>
            <c:idx val="2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A4C-48F8-828D-B1E04E3D6A8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A4C-48F8-828D-B1E04E3D6A83}"/>
              </c:ext>
            </c:extLst>
          </c:dPt>
          <c:dPt>
            <c:idx val="4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A4C-48F8-828D-B1E04E3D6A83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A4C-48F8-828D-B1E04E3D6A83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A4C-48F8-828D-B1E04E3D6A83}"/>
              </c:ext>
            </c:extLst>
          </c:dPt>
          <c:dPt>
            <c:idx val="7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A4C-48F8-828D-B1E04E3D6A83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A4C-48F8-828D-B1E04E3D6A83}"/>
              </c:ext>
            </c:extLst>
          </c:dPt>
          <c:dPt>
            <c:idx val="9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A4C-48F8-828D-B1E04E3D6A83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5A4C-48F8-828D-B1E04E3D6A83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5A4C-48F8-828D-B1E04E3D6A83}"/>
              </c:ext>
            </c:extLst>
          </c:dPt>
          <c:dLbls>
            <c:dLbl>
              <c:idx val="0"/>
              <c:layout>
                <c:manualLayout>
                  <c:x val="-4.4981985796709397E-4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4C-48F8-828D-B1E04E3D6A83}"/>
                </c:ext>
              </c:extLst>
            </c:dLbl>
            <c:dLbl>
              <c:idx val="1"/>
              <c:layout>
                <c:manualLayout>
                  <c:x val="-2.09981510748985E-3"/>
                  <c:y val="2.02399598643189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4C-48F8-828D-B1E04E3D6A83}"/>
                </c:ext>
              </c:extLst>
            </c:dLbl>
            <c:dLbl>
              <c:idx val="2"/>
              <c:layout>
                <c:manualLayout>
                  <c:x val="-2.1732999569390602E-3"/>
                  <c:y val="7.4212328862013998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4C-48F8-828D-B1E04E3D6A83}"/>
                </c:ext>
              </c:extLst>
            </c:dLbl>
            <c:dLbl>
              <c:idx val="3"/>
              <c:layout>
                <c:manualLayout>
                  <c:x val="-2.2931901995050302E-3"/>
                  <c:y val="-7.4212328862013998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4C-48F8-828D-B1E04E3D6A83}"/>
                </c:ext>
              </c:extLst>
            </c:dLbl>
            <c:dLbl>
              <c:idx val="4"/>
              <c:layout>
                <c:manualLayout>
                  <c:x val="-3.7032892397234601E-3"/>
                  <c:y val="2.023995986431820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4C-48F8-828D-B1E04E3D6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(96)'!$B$48:$B$59</c:f>
              <c:strCache>
                <c:ptCount val="12"/>
                <c:pt idx="0">
                  <c:v>OH</c:v>
                </c:pt>
                <c:pt idx="1">
                  <c:v>SC</c:v>
                </c:pt>
                <c:pt idx="2">
                  <c:v>NC</c:v>
                </c:pt>
                <c:pt idx="3">
                  <c:v>TN</c:v>
                </c:pt>
                <c:pt idx="4">
                  <c:v>PA</c:v>
                </c:pt>
                <c:pt idx="5">
                  <c:v>KY</c:v>
                </c:pt>
                <c:pt idx="6">
                  <c:v>US</c:v>
                </c:pt>
                <c:pt idx="7">
                  <c:v>GA</c:v>
                </c:pt>
                <c:pt idx="8">
                  <c:v>WV</c:v>
                </c:pt>
                <c:pt idx="9">
                  <c:v>VA</c:v>
                </c:pt>
                <c:pt idx="10">
                  <c:v>MD</c:v>
                </c:pt>
                <c:pt idx="11">
                  <c:v>DC</c:v>
                </c:pt>
              </c:strCache>
            </c:strRef>
          </c:cat>
          <c:val>
            <c:numRef>
              <c:f>'Chart Data (96)'!$C$48:$C$59</c:f>
              <c:numCache>
                <c:formatCode>#,##0.00</c:formatCode>
                <c:ptCount val="12"/>
                <c:pt idx="0">
                  <c:v>0.6881833891681729</c:v>
                </c:pt>
                <c:pt idx="1">
                  <c:v>0.69465877677932542</c:v>
                </c:pt>
                <c:pt idx="2">
                  <c:v>0.72034178739107646</c:v>
                </c:pt>
                <c:pt idx="3">
                  <c:v>0.89512986779142945</c:v>
                </c:pt>
                <c:pt idx="4">
                  <c:v>0.97302567017257002</c:v>
                </c:pt>
                <c:pt idx="5">
                  <c:v>0.99149911653472589</c:v>
                </c:pt>
                <c:pt idx="6">
                  <c:v>1</c:v>
                </c:pt>
                <c:pt idx="7">
                  <c:v>1.1434568411809765</c:v>
                </c:pt>
                <c:pt idx="8">
                  <c:v>1.2209623350402938</c:v>
                </c:pt>
                <c:pt idx="9">
                  <c:v>2.2086207309946819</c:v>
                </c:pt>
                <c:pt idx="10">
                  <c:v>2.4028617799089855</c:v>
                </c:pt>
                <c:pt idx="11">
                  <c:v>13.057321896181202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A4C-48F8-828D-B1E04E3D6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89860264"/>
        <c:axId val="-2036800648"/>
        <c:extLst/>
      </c:barChart>
      <c:catAx>
        <c:axId val="-2089860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36800648"/>
        <c:crosses val="autoZero"/>
        <c:auto val="1"/>
        <c:lblAlgn val="ctr"/>
        <c:lblOffset val="100"/>
        <c:noMultiLvlLbl val="0"/>
      </c:catAx>
      <c:valAx>
        <c:axId val="-2036800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Federal Government- </a:t>
                </a:r>
                <a:r>
                  <a:rPr lang="en-US" sz="1400" b="1" i="0" u="none" strike="noStrike" baseline="0">
                    <a:effectLst/>
                  </a:rPr>
                  <a:t>Location Quotient </a:t>
                </a:r>
                <a:r>
                  <a:rPr lang="en-US" sz="1400" b="1" i="0" baseline="0">
                    <a:effectLst/>
                  </a:rPr>
                  <a:t>(1996)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-208986026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(00)'!$C$4:$P$4</c:f>
              <c:numCache>
                <c:formatCode>"$"#,##0</c:formatCode>
                <c:ptCount val="14"/>
                <c:pt idx="0">
                  <c:v>35171.829093966233</c:v>
                </c:pt>
                <c:pt idx="1">
                  <c:v>51199.609714640603</c:v>
                </c:pt>
                <c:pt idx="2">
                  <c:v>34076.698747825823</c:v>
                </c:pt>
                <c:pt idx="3">
                  <c:v>29765.567885068416</c:v>
                </c:pt>
                <c:pt idx="4">
                  <c:v>29380.431648181584</c:v>
                </c:pt>
                <c:pt idx="5">
                  <c:v>33139.390695472088</c:v>
                </c:pt>
                <c:pt idx="6">
                  <c:v>36135.766386996009</c:v>
                </c:pt>
                <c:pt idx="7">
                  <c:v>29177.936280236394</c:v>
                </c:pt>
                <c:pt idx="8">
                  <c:v>75445.069540171637</c:v>
                </c:pt>
                <c:pt idx="9">
                  <c:v>43339.558855798037</c:v>
                </c:pt>
                <c:pt idx="10">
                  <c:v>46333.64071988732</c:v>
                </c:pt>
                <c:pt idx="11">
                  <c:v>30422.403361480214</c:v>
                </c:pt>
                <c:pt idx="12">
                  <c:v>13240.514409806787</c:v>
                </c:pt>
                <c:pt idx="13">
                  <c:v>25753.415050094136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4-4880-AEA5-E53326C41C99}"/>
            </c:ext>
          </c:extLst>
        </c:ser>
        <c:ser>
          <c:idx val="2"/>
          <c:order val="1"/>
          <c:tx>
            <c:strRef>
              <c:f>'Chart Data (00)'!$B$10</c:f>
              <c:strCache>
                <c:ptCount val="1"/>
                <c:pt idx="0">
                  <c:v>Ohio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(00)'!$C$10:$P$10</c:f>
              <c:numCache>
                <c:formatCode>"$"#,##0</c:formatCode>
                <c:ptCount val="14"/>
                <c:pt idx="0">
                  <c:v>32550.459595376426</c:v>
                </c:pt>
                <c:pt idx="1">
                  <c:v>46446.864936111429</c:v>
                </c:pt>
                <c:pt idx="2">
                  <c:v>38335.394409506</c:v>
                </c:pt>
                <c:pt idx="3">
                  <c:v>31595.067435780467</c:v>
                </c:pt>
                <c:pt idx="4">
                  <c:v>30651.984452578552</c:v>
                </c:pt>
                <c:pt idx="5">
                  <c:v>36564.941348379281</c:v>
                </c:pt>
                <c:pt idx="6">
                  <c:v>42541.964113327158</c:v>
                </c:pt>
                <c:pt idx="7">
                  <c:v>28612.936040169057</c:v>
                </c:pt>
                <c:pt idx="8">
                  <c:v>45079.30730509058</c:v>
                </c:pt>
                <c:pt idx="9">
                  <c:v>39245.900216239192</c:v>
                </c:pt>
                <c:pt idx="10">
                  <c:v>35807.154048584875</c:v>
                </c:pt>
                <c:pt idx="11">
                  <c:v>29939.137841257594</c:v>
                </c:pt>
                <c:pt idx="12">
                  <c:v>12216.470972536148</c:v>
                </c:pt>
                <c:pt idx="13">
                  <c:v>20548.631846772823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4-4880-AEA5-E53326C41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63009608"/>
        <c:axId val="1863097304"/>
      </c:barChart>
      <c:catAx>
        <c:axId val="18630096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63097304"/>
        <c:crosses val="autoZero"/>
        <c:auto val="1"/>
        <c:lblAlgn val="ctr"/>
        <c:lblOffset val="100"/>
        <c:noMultiLvlLbl val="0"/>
      </c:catAx>
      <c:valAx>
        <c:axId val="1863097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(2000)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18630096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818262135346599"/>
          <c:y val="0.73583872363912195"/>
          <c:w val="0.113209339129984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(00)'!$C$4:$P$4</c:f>
              <c:numCache>
                <c:formatCode>"$"#,##0</c:formatCode>
                <c:ptCount val="14"/>
                <c:pt idx="0">
                  <c:v>35171.829093966233</c:v>
                </c:pt>
                <c:pt idx="1">
                  <c:v>51199.609714640603</c:v>
                </c:pt>
                <c:pt idx="2">
                  <c:v>34076.698747825823</c:v>
                </c:pt>
                <c:pt idx="3">
                  <c:v>29765.567885068416</c:v>
                </c:pt>
                <c:pt idx="4">
                  <c:v>29380.431648181584</c:v>
                </c:pt>
                <c:pt idx="5">
                  <c:v>33139.390695472088</c:v>
                </c:pt>
                <c:pt idx="6">
                  <c:v>36135.766386996009</c:v>
                </c:pt>
                <c:pt idx="7">
                  <c:v>29177.936280236394</c:v>
                </c:pt>
                <c:pt idx="8">
                  <c:v>75445.069540171637</c:v>
                </c:pt>
                <c:pt idx="9">
                  <c:v>43339.558855798037</c:v>
                </c:pt>
                <c:pt idx="10">
                  <c:v>46333.64071988732</c:v>
                </c:pt>
                <c:pt idx="11">
                  <c:v>30422.403361480214</c:v>
                </c:pt>
                <c:pt idx="12">
                  <c:v>13240.514409806787</c:v>
                </c:pt>
                <c:pt idx="13">
                  <c:v>25753.415050094136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3-4957-B5EB-88C5C13DFA5C}"/>
            </c:ext>
          </c:extLst>
        </c:ser>
        <c:ser>
          <c:idx val="2"/>
          <c:order val="1"/>
          <c:tx>
            <c:strRef>
              <c:f>'Chart Data (00)'!$B$11</c:f>
              <c:strCache>
                <c:ptCount val="1"/>
                <c:pt idx="0">
                  <c:v>Pennsylvania</c:v>
                </c:pt>
              </c:strCache>
            </c:strRef>
          </c:tx>
          <c:spPr>
            <a:solidFill>
              <a:srgbClr val="6633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(00)'!$C$11:$P$11</c:f>
              <c:numCache>
                <c:formatCode>"$"#,##0</c:formatCode>
                <c:ptCount val="14"/>
                <c:pt idx="0">
                  <c:v>34019.864798085422</c:v>
                </c:pt>
                <c:pt idx="1">
                  <c:v>44240.378649306382</c:v>
                </c:pt>
                <c:pt idx="2">
                  <c:v>40555.58492431217</c:v>
                </c:pt>
                <c:pt idx="3">
                  <c:v>33670.861669328362</c:v>
                </c:pt>
                <c:pt idx="4">
                  <c:v>32332.362430032812</c:v>
                </c:pt>
                <c:pt idx="5">
                  <c:v>37989.600187693912</c:v>
                </c:pt>
                <c:pt idx="6">
                  <c:v>41005.560066537597</c:v>
                </c:pt>
                <c:pt idx="7">
                  <c:v>28934.277869389476</c:v>
                </c:pt>
                <c:pt idx="8">
                  <c:v>49031.343913706594</c:v>
                </c:pt>
                <c:pt idx="9">
                  <c:v>46574.955269674923</c:v>
                </c:pt>
                <c:pt idx="10">
                  <c:v>41980.026345459337</c:v>
                </c:pt>
                <c:pt idx="11">
                  <c:v>31068.904137162575</c:v>
                </c:pt>
                <c:pt idx="12">
                  <c:v>13457.19740792333</c:v>
                </c:pt>
                <c:pt idx="13">
                  <c:v>20462.145430729262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3-4957-B5EB-88C5C13DF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66119752"/>
        <c:axId val="1863396008"/>
      </c:barChart>
      <c:catAx>
        <c:axId val="1866119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63396008"/>
        <c:crosses val="autoZero"/>
        <c:auto val="1"/>
        <c:lblAlgn val="ctr"/>
        <c:lblOffset val="100"/>
        <c:noMultiLvlLbl val="0"/>
      </c:catAx>
      <c:valAx>
        <c:axId val="1863396008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(2000)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661197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6647932602598801"/>
          <c:y val="0.73677896336316595"/>
          <c:w val="0.18381431817086799"/>
          <c:h val="9.1106055010899703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(00)'!$C$4:$P$4</c:f>
              <c:numCache>
                <c:formatCode>"$"#,##0</c:formatCode>
                <c:ptCount val="14"/>
                <c:pt idx="0">
                  <c:v>35171.829093966233</c:v>
                </c:pt>
                <c:pt idx="1">
                  <c:v>51199.609714640603</c:v>
                </c:pt>
                <c:pt idx="2">
                  <c:v>34076.698747825823</c:v>
                </c:pt>
                <c:pt idx="3">
                  <c:v>29765.567885068416</c:v>
                </c:pt>
                <c:pt idx="4">
                  <c:v>29380.431648181584</c:v>
                </c:pt>
                <c:pt idx="5">
                  <c:v>33139.390695472088</c:v>
                </c:pt>
                <c:pt idx="6">
                  <c:v>36135.766386996009</c:v>
                </c:pt>
                <c:pt idx="7">
                  <c:v>29177.936280236394</c:v>
                </c:pt>
                <c:pt idx="8">
                  <c:v>75445.069540171637</c:v>
                </c:pt>
                <c:pt idx="9">
                  <c:v>43339.558855798037</c:v>
                </c:pt>
                <c:pt idx="10">
                  <c:v>46333.64071988732</c:v>
                </c:pt>
                <c:pt idx="11">
                  <c:v>30422.403361480214</c:v>
                </c:pt>
                <c:pt idx="12">
                  <c:v>13240.514409806787</c:v>
                </c:pt>
                <c:pt idx="13">
                  <c:v>25753.415050094136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D-4857-A0A3-091A6009A795}"/>
            </c:ext>
          </c:extLst>
        </c:ser>
        <c:ser>
          <c:idx val="2"/>
          <c:order val="1"/>
          <c:tx>
            <c:strRef>
              <c:f>'Chart Data (00)'!$B$12</c:f>
              <c:strCache>
                <c:ptCount val="1"/>
                <c:pt idx="0">
                  <c:v>South Carolina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(00)'!$C$12:$P$12</c:f>
              <c:numCache>
                <c:formatCode>"$"#,##0</c:formatCode>
                <c:ptCount val="14"/>
                <c:pt idx="0">
                  <c:v>28181.073435995251</c:v>
                </c:pt>
                <c:pt idx="1">
                  <c:v>39809.347192017398</c:v>
                </c:pt>
                <c:pt idx="2">
                  <c:v>31306.045536588019</c:v>
                </c:pt>
                <c:pt idx="3">
                  <c:v>27950.35864745011</c:v>
                </c:pt>
                <c:pt idx="4">
                  <c:v>23958.519801639231</c:v>
                </c:pt>
                <c:pt idx="5">
                  <c:v>29783.859435218274</c:v>
                </c:pt>
                <c:pt idx="6">
                  <c:v>34955.208771238787</c:v>
                </c:pt>
                <c:pt idx="7">
                  <c:v>25916.963841033241</c:v>
                </c:pt>
                <c:pt idx="8">
                  <c:v>37852.272601658115</c:v>
                </c:pt>
                <c:pt idx="9">
                  <c:v>34172.684178935844</c:v>
                </c:pt>
                <c:pt idx="10">
                  <c:v>28950.574090058984</c:v>
                </c:pt>
                <c:pt idx="11">
                  <c:v>29658.109494937646</c:v>
                </c:pt>
                <c:pt idx="12">
                  <c:v>12192.234773008633</c:v>
                </c:pt>
                <c:pt idx="13">
                  <c:v>20622.001459359995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1D-4857-A0A3-091A6009A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67995224"/>
        <c:axId val="1867982536"/>
      </c:barChart>
      <c:catAx>
        <c:axId val="1867995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67982536"/>
        <c:crosses val="autoZero"/>
        <c:auto val="1"/>
        <c:lblAlgn val="ctr"/>
        <c:lblOffset val="100"/>
        <c:noMultiLvlLbl val="0"/>
      </c:catAx>
      <c:valAx>
        <c:axId val="1867982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(2000)</a:t>
                </a:r>
              </a:p>
            </c:rich>
          </c:tx>
          <c:layout>
            <c:manualLayout>
              <c:xMode val="edge"/>
              <c:yMode val="edge"/>
              <c:x val="0.49106142327362701"/>
              <c:y val="0.92509011860024304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6799522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9995349998036"/>
          <c:y val="0.72589600588605196"/>
          <c:w val="0.15439557690383299"/>
          <c:h val="9.1106055010899703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(00)'!$C$4:$P$4</c:f>
              <c:numCache>
                <c:formatCode>"$"#,##0</c:formatCode>
                <c:ptCount val="14"/>
                <c:pt idx="0">
                  <c:v>35171.829093966233</c:v>
                </c:pt>
                <c:pt idx="1">
                  <c:v>51199.609714640603</c:v>
                </c:pt>
                <c:pt idx="2">
                  <c:v>34076.698747825823</c:v>
                </c:pt>
                <c:pt idx="3">
                  <c:v>29765.567885068416</c:v>
                </c:pt>
                <c:pt idx="4">
                  <c:v>29380.431648181584</c:v>
                </c:pt>
                <c:pt idx="5">
                  <c:v>33139.390695472088</c:v>
                </c:pt>
                <c:pt idx="6">
                  <c:v>36135.766386996009</c:v>
                </c:pt>
                <c:pt idx="7">
                  <c:v>29177.936280236394</c:v>
                </c:pt>
                <c:pt idx="8">
                  <c:v>75445.069540171637</c:v>
                </c:pt>
                <c:pt idx="9">
                  <c:v>43339.558855798037</c:v>
                </c:pt>
                <c:pt idx="10">
                  <c:v>46333.64071988732</c:v>
                </c:pt>
                <c:pt idx="11">
                  <c:v>30422.403361480214</c:v>
                </c:pt>
                <c:pt idx="12">
                  <c:v>13240.514409806787</c:v>
                </c:pt>
                <c:pt idx="13">
                  <c:v>25753.415050094136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0-4D4E-BAB7-958DF621AD71}"/>
            </c:ext>
          </c:extLst>
        </c:ser>
        <c:ser>
          <c:idx val="2"/>
          <c:order val="1"/>
          <c:tx>
            <c:strRef>
              <c:f>'Chart Data (00)'!$B$13</c:f>
              <c:strCache>
                <c:ptCount val="1"/>
                <c:pt idx="0">
                  <c:v>Tennessee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(00)'!$C$13:$P$13</c:f>
              <c:numCache>
                <c:formatCode>"$"#,##0</c:formatCode>
                <c:ptCount val="14"/>
                <c:pt idx="0">
                  <c:v>30681.396685479634</c:v>
                </c:pt>
                <c:pt idx="1">
                  <c:v>46212.075880455654</c:v>
                </c:pt>
                <c:pt idx="2">
                  <c:v>31233.061179144046</c:v>
                </c:pt>
                <c:pt idx="3">
                  <c:v>27190.225432302752</c:v>
                </c:pt>
                <c:pt idx="4">
                  <c:v>29574.330762950194</c:v>
                </c:pt>
                <c:pt idx="5">
                  <c:v>33411.906616025291</c:v>
                </c:pt>
                <c:pt idx="6">
                  <c:v>36117.633713328054</c:v>
                </c:pt>
                <c:pt idx="7">
                  <c:v>29236.67933947323</c:v>
                </c:pt>
                <c:pt idx="8">
                  <c:v>39036.400124561202</c:v>
                </c:pt>
                <c:pt idx="9">
                  <c:v>42614.317161482475</c:v>
                </c:pt>
                <c:pt idx="10">
                  <c:v>29921.510093976154</c:v>
                </c:pt>
                <c:pt idx="11">
                  <c:v>32447.357640176484</c:v>
                </c:pt>
                <c:pt idx="12">
                  <c:v>14298.35151086234</c:v>
                </c:pt>
                <c:pt idx="13">
                  <c:v>21498.133202080877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0-4D4E-BAB7-958DF621A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42140424"/>
        <c:axId val="1866850280"/>
      </c:barChart>
      <c:catAx>
        <c:axId val="1842140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66850280"/>
        <c:crosses val="autoZero"/>
        <c:auto val="1"/>
        <c:lblAlgn val="ctr"/>
        <c:lblOffset val="100"/>
        <c:noMultiLvlLbl val="0"/>
      </c:catAx>
      <c:valAx>
        <c:axId val="1866850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(2000)</a:t>
                </a:r>
              </a:p>
            </c:rich>
          </c:tx>
          <c:layout>
            <c:manualLayout>
              <c:xMode val="edge"/>
              <c:yMode val="edge"/>
              <c:x val="0.48958097642114501"/>
              <c:y val="0.92726671009566497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214042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1200231365659703"/>
          <c:y val="0.73989101899868603"/>
          <c:w val="0.1367443321436120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572946896160699"/>
          <c:y val="2.218866588013999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(00)'!$C$4:$P$4</c:f>
              <c:numCache>
                <c:formatCode>"$"#,##0</c:formatCode>
                <c:ptCount val="14"/>
                <c:pt idx="0">
                  <c:v>35171.829093966233</c:v>
                </c:pt>
                <c:pt idx="1">
                  <c:v>51199.609714640603</c:v>
                </c:pt>
                <c:pt idx="2">
                  <c:v>34076.698747825823</c:v>
                </c:pt>
                <c:pt idx="3">
                  <c:v>29765.567885068416</c:v>
                </c:pt>
                <c:pt idx="4">
                  <c:v>29380.431648181584</c:v>
                </c:pt>
                <c:pt idx="5">
                  <c:v>33139.390695472088</c:v>
                </c:pt>
                <c:pt idx="6">
                  <c:v>36135.766386996009</c:v>
                </c:pt>
                <c:pt idx="7">
                  <c:v>29177.936280236394</c:v>
                </c:pt>
                <c:pt idx="8">
                  <c:v>75445.069540171637</c:v>
                </c:pt>
                <c:pt idx="9">
                  <c:v>43339.558855798037</c:v>
                </c:pt>
                <c:pt idx="10">
                  <c:v>46333.64071988732</c:v>
                </c:pt>
                <c:pt idx="11">
                  <c:v>30422.403361480214</c:v>
                </c:pt>
                <c:pt idx="12">
                  <c:v>13240.514409806787</c:v>
                </c:pt>
                <c:pt idx="13">
                  <c:v>25753.415050094136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350-B4E5-BD9B0447DA62}"/>
            </c:ext>
          </c:extLst>
        </c:ser>
        <c:ser>
          <c:idx val="2"/>
          <c:order val="1"/>
          <c:tx>
            <c:strRef>
              <c:f>'Chart Data (00)'!$B$14</c:f>
              <c:strCache>
                <c:ptCount val="1"/>
                <c:pt idx="0">
                  <c:v>West Virginia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(00)'!$C$14:$P$14</c:f>
              <c:numCache>
                <c:formatCode>"$"#,##0</c:formatCode>
                <c:ptCount val="14"/>
                <c:pt idx="0">
                  <c:v>26930.46052439764</c:v>
                </c:pt>
                <c:pt idx="1">
                  <c:v>43201.454949154046</c:v>
                </c:pt>
                <c:pt idx="2">
                  <c:v>29205.407250845434</c:v>
                </c:pt>
                <c:pt idx="3">
                  <c:v>25063.038339098439</c:v>
                </c:pt>
                <c:pt idx="4">
                  <c:v>44724.701840762922</c:v>
                </c:pt>
                <c:pt idx="5">
                  <c:v>29652.869847069571</c:v>
                </c:pt>
                <c:pt idx="6">
                  <c:v>38174.316506240742</c:v>
                </c:pt>
                <c:pt idx="7">
                  <c:v>23961.260980411596</c:v>
                </c:pt>
                <c:pt idx="8">
                  <c:v>32182.352250071206</c:v>
                </c:pt>
                <c:pt idx="9">
                  <c:v>28459.430972388956</c:v>
                </c:pt>
                <c:pt idx="10">
                  <c:v>23655.027391117172</c:v>
                </c:pt>
                <c:pt idx="11">
                  <c:v>26986.90230273582</c:v>
                </c:pt>
                <c:pt idx="12">
                  <c:v>11059.484226517552</c:v>
                </c:pt>
                <c:pt idx="13">
                  <c:v>17636.007889990982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350-B4E5-BD9B0447D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66637016"/>
        <c:axId val="1866640120"/>
      </c:barChart>
      <c:catAx>
        <c:axId val="18666370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66640120"/>
        <c:crosses val="autoZero"/>
        <c:auto val="1"/>
        <c:lblAlgn val="ctr"/>
        <c:lblOffset val="100"/>
        <c:noMultiLvlLbl val="0"/>
      </c:catAx>
      <c:valAx>
        <c:axId val="1866640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(2000)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6663701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710101811612299"/>
          <c:y val="0.72544457738219803"/>
          <c:w val="0.16027932515724"/>
          <c:h val="8.7053819639713398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(05)'!$C$32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926-4E94-9B22-EF540DFB745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926-4E94-9B22-EF540DFB7451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926-4E94-9B22-EF540DFB7451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926-4E94-9B22-EF540DFB7451}"/>
              </c:ext>
            </c:extLst>
          </c:dPt>
          <c:dPt>
            <c:idx val="4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926-4E94-9B22-EF540DFB7451}"/>
              </c:ext>
            </c:extLst>
          </c:dPt>
          <c:dPt>
            <c:idx val="5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926-4E94-9B22-EF540DFB7451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926-4E94-9B22-EF540DFB7451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926-4E94-9B22-EF540DFB7451}"/>
              </c:ext>
            </c:extLst>
          </c:dPt>
          <c:dPt>
            <c:idx val="8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926-4E94-9B22-EF540DFB7451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926-4E94-9B22-EF540DFB7451}"/>
              </c:ext>
            </c:extLst>
          </c:dPt>
          <c:dPt>
            <c:idx val="10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F926-4E94-9B22-EF540DFB7451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F926-4E94-9B22-EF540DFB74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(05)'!$B$33:$B$44</c:f>
              <c:strCache>
                <c:ptCount val="12"/>
                <c:pt idx="0">
                  <c:v>WV</c:v>
                </c:pt>
                <c:pt idx="1">
                  <c:v>KY</c:v>
                </c:pt>
                <c:pt idx="2">
                  <c:v>SC</c:v>
                </c:pt>
                <c:pt idx="3">
                  <c:v>NC</c:v>
                </c:pt>
                <c:pt idx="4">
                  <c:v>TN</c:v>
                </c:pt>
                <c:pt idx="5">
                  <c:v>PA</c:v>
                </c:pt>
                <c:pt idx="6">
                  <c:v>OH</c:v>
                </c:pt>
                <c:pt idx="7">
                  <c:v>US</c:v>
                </c:pt>
                <c:pt idx="8">
                  <c:v>GA</c:v>
                </c:pt>
                <c:pt idx="9">
                  <c:v>MD</c:v>
                </c:pt>
                <c:pt idx="10">
                  <c:v>VA</c:v>
                </c:pt>
                <c:pt idx="11">
                  <c:v>DC</c:v>
                </c:pt>
              </c:strCache>
            </c:strRef>
          </c:cat>
          <c:val>
            <c:numRef>
              <c:f>'Chart Data (05)'!$C$33:$C$44</c:f>
              <c:numCache>
                <c:formatCode>#,##0.00</c:formatCode>
                <c:ptCount val="12"/>
                <c:pt idx="0">
                  <c:v>0.65684918033293338</c:v>
                </c:pt>
                <c:pt idx="1">
                  <c:v>0.76242570332332982</c:v>
                </c:pt>
                <c:pt idx="2">
                  <c:v>0.87258917851950579</c:v>
                </c:pt>
                <c:pt idx="3">
                  <c:v>0.90551641647390579</c:v>
                </c:pt>
                <c:pt idx="4">
                  <c:v>0.90575762489566436</c:v>
                </c:pt>
                <c:pt idx="5">
                  <c:v>0.92193059607327721</c:v>
                </c:pt>
                <c:pt idx="6">
                  <c:v>0.945027698821995</c:v>
                </c:pt>
                <c:pt idx="7">
                  <c:v>1</c:v>
                </c:pt>
                <c:pt idx="8">
                  <c:v>1.0612847632474345</c:v>
                </c:pt>
                <c:pt idx="9">
                  <c:v>1.1974474548466705</c:v>
                </c:pt>
                <c:pt idx="10">
                  <c:v>1.3237682680538552</c:v>
                </c:pt>
                <c:pt idx="11">
                  <c:v>1.6573533051892642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926-4E94-9B22-EF540DFB7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72956296"/>
        <c:axId val="1845989448"/>
        <c:extLst/>
      </c:barChart>
      <c:catAx>
        <c:axId val="1872956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45989448"/>
        <c:crosses val="autoZero"/>
        <c:auto val="1"/>
        <c:lblAlgn val="ctr"/>
        <c:lblOffset val="100"/>
        <c:noMultiLvlLbl val="0"/>
      </c:catAx>
      <c:valAx>
        <c:axId val="1845989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Professional and Business Services - </a:t>
                </a:r>
                <a:r>
                  <a:rPr lang="en-US" sz="1400" b="1" i="0" u="none" strike="noStrike" baseline="0">
                    <a:effectLst/>
                  </a:rPr>
                  <a:t>Location Quotient </a:t>
                </a:r>
                <a:r>
                  <a:rPr lang="en-US" sz="1400" b="1" i="0" baseline="0">
                    <a:effectLst/>
                  </a:rPr>
                  <a:t>(2005)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87295629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(05)'!$G$32</c:f>
              <c:strCache>
                <c:ptCount val="1"/>
                <c:pt idx="0">
                  <c:v> Avg Wage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11B-4FA9-85EA-50D4D68BDAA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11B-4FA9-85EA-50D4D68BDAAA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11B-4FA9-85EA-50D4D68BDAAA}"/>
              </c:ext>
            </c:extLst>
          </c:dPt>
          <c:dPt>
            <c:idx val="3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11B-4FA9-85EA-50D4D68BDAA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11B-4FA9-85EA-50D4D68BDAAA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11B-4FA9-85EA-50D4D68BDAAA}"/>
              </c:ext>
            </c:extLst>
          </c:dPt>
          <c:dPt>
            <c:idx val="6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11B-4FA9-85EA-50D4D68BDAAA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11B-4FA9-85EA-50D4D68BDAAA}"/>
              </c:ext>
            </c:extLst>
          </c:dPt>
          <c:dPt>
            <c:idx val="8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11B-4FA9-85EA-50D4D68BDAAA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11B-4FA9-85EA-50D4D68BDAAA}"/>
              </c:ext>
            </c:extLst>
          </c:dPt>
          <c:dPt>
            <c:idx val="10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E11B-4FA9-85EA-50D4D68BDAAA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E11B-4FA9-85EA-50D4D68BDA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(05)'!$F$33:$F$44</c:f>
              <c:strCache>
                <c:ptCount val="12"/>
                <c:pt idx="0">
                  <c:v>WV</c:v>
                </c:pt>
                <c:pt idx="1">
                  <c:v>KY</c:v>
                </c:pt>
                <c:pt idx="2">
                  <c:v>SC</c:v>
                </c:pt>
                <c:pt idx="3">
                  <c:v>TN</c:v>
                </c:pt>
                <c:pt idx="4">
                  <c:v>NC</c:v>
                </c:pt>
                <c:pt idx="5">
                  <c:v>OH</c:v>
                </c:pt>
                <c:pt idx="6">
                  <c:v>GA</c:v>
                </c:pt>
                <c:pt idx="7">
                  <c:v>US</c:v>
                </c:pt>
                <c:pt idx="8">
                  <c:v>PA</c:v>
                </c:pt>
                <c:pt idx="9">
                  <c:v>MD</c:v>
                </c:pt>
                <c:pt idx="10">
                  <c:v>VA</c:v>
                </c:pt>
                <c:pt idx="11">
                  <c:v>DC</c:v>
                </c:pt>
              </c:strCache>
            </c:strRef>
          </c:cat>
          <c:val>
            <c:numRef>
              <c:f>'Chart Data (05)'!$G$33:$G$44</c:f>
              <c:numCache>
                <c:formatCode>"$"#,##0</c:formatCode>
                <c:ptCount val="12"/>
                <c:pt idx="0">
                  <c:v>30630.358917442158</c:v>
                </c:pt>
                <c:pt idx="1">
                  <c:v>35403.137341727961</c:v>
                </c:pt>
                <c:pt idx="2">
                  <c:v>35452.154139050886</c:v>
                </c:pt>
                <c:pt idx="3">
                  <c:v>37402.588355061918</c:v>
                </c:pt>
                <c:pt idx="4">
                  <c:v>42639.795286545683</c:v>
                </c:pt>
                <c:pt idx="5">
                  <c:v>44244.485007757292</c:v>
                </c:pt>
                <c:pt idx="6">
                  <c:v>47044.739103296066</c:v>
                </c:pt>
                <c:pt idx="7">
                  <c:v>49574.423798738717</c:v>
                </c:pt>
                <c:pt idx="8">
                  <c:v>51536.756145945539</c:v>
                </c:pt>
                <c:pt idx="9">
                  <c:v>53577.369810927106</c:v>
                </c:pt>
                <c:pt idx="10">
                  <c:v>60083.305535798958</c:v>
                </c:pt>
                <c:pt idx="11">
                  <c:v>78127.578760363205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11B-4FA9-85EA-50D4D68BD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76632808"/>
        <c:axId val="1876635784"/>
        <c:extLst/>
      </c:barChart>
      <c:catAx>
        <c:axId val="1876632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76635784"/>
        <c:crosses val="autoZero"/>
        <c:auto val="1"/>
        <c:lblAlgn val="ctr"/>
        <c:lblOffset val="100"/>
        <c:noMultiLvlLbl val="0"/>
      </c:catAx>
      <c:valAx>
        <c:axId val="1876635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Professional and Business Services - </a:t>
                </a:r>
                <a:r>
                  <a:rPr lang="en-US" sz="1400" b="1" i="0" u="none" strike="noStrike" baseline="0">
                    <a:effectLst/>
                  </a:rPr>
                  <a:t>Average Wages </a:t>
                </a:r>
                <a:r>
                  <a:rPr lang="en-US" sz="1400" b="1" i="0" baseline="0">
                    <a:effectLst/>
                  </a:rPr>
                  <a:t>(2005)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18766328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(05)'!$C$47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A4C-48F8-828D-B1E04E3D6A83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A4C-48F8-828D-B1E04E3D6A83}"/>
              </c:ext>
            </c:extLst>
          </c:dPt>
          <c:dPt>
            <c:idx val="2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A4C-48F8-828D-B1E04E3D6A8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A4C-48F8-828D-B1E04E3D6A83}"/>
              </c:ext>
            </c:extLst>
          </c:dPt>
          <c:dPt>
            <c:idx val="4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A4C-48F8-828D-B1E04E3D6A83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A4C-48F8-828D-B1E04E3D6A83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A4C-48F8-828D-B1E04E3D6A83}"/>
              </c:ext>
            </c:extLst>
          </c:dPt>
          <c:dPt>
            <c:idx val="7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A4C-48F8-828D-B1E04E3D6A83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A4C-48F8-828D-B1E04E3D6A83}"/>
              </c:ext>
            </c:extLst>
          </c:dPt>
          <c:dPt>
            <c:idx val="9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A4C-48F8-828D-B1E04E3D6A83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5A4C-48F8-828D-B1E04E3D6A83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5A4C-48F8-828D-B1E04E3D6A83}"/>
              </c:ext>
            </c:extLst>
          </c:dPt>
          <c:dLbls>
            <c:dLbl>
              <c:idx val="0"/>
              <c:layout>
                <c:manualLayout>
                  <c:x val="-4.4981985796709397E-4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4C-48F8-828D-B1E04E3D6A83}"/>
                </c:ext>
              </c:extLst>
            </c:dLbl>
            <c:dLbl>
              <c:idx val="1"/>
              <c:layout>
                <c:manualLayout>
                  <c:x val="-2.09981510748985E-3"/>
                  <c:y val="2.02399598643189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4C-48F8-828D-B1E04E3D6A83}"/>
                </c:ext>
              </c:extLst>
            </c:dLbl>
            <c:dLbl>
              <c:idx val="2"/>
              <c:layout>
                <c:manualLayout>
                  <c:x val="-2.1732999569390602E-3"/>
                  <c:y val="7.421232886201440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4C-48F8-828D-B1E04E3D6A83}"/>
                </c:ext>
              </c:extLst>
            </c:dLbl>
            <c:dLbl>
              <c:idx val="3"/>
              <c:layout>
                <c:manualLayout>
                  <c:x val="-2.2931901995050302E-3"/>
                  <c:y val="-7.421232886201440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4C-48F8-828D-B1E04E3D6A83}"/>
                </c:ext>
              </c:extLst>
            </c:dLbl>
            <c:dLbl>
              <c:idx val="4"/>
              <c:layout>
                <c:manualLayout>
                  <c:x val="-3.7032892397234601E-3"/>
                  <c:y val="2.023995986431820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4C-48F8-828D-B1E04E3D6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(05)'!$B$48:$B$59</c:f>
              <c:strCache>
                <c:ptCount val="12"/>
                <c:pt idx="0">
                  <c:v>OH</c:v>
                </c:pt>
                <c:pt idx="1">
                  <c:v>SC</c:v>
                </c:pt>
                <c:pt idx="2">
                  <c:v>NC</c:v>
                </c:pt>
                <c:pt idx="3">
                  <c:v>TN</c:v>
                </c:pt>
                <c:pt idx="4">
                  <c:v>PA</c:v>
                </c:pt>
                <c:pt idx="5">
                  <c:v>US</c:v>
                </c:pt>
                <c:pt idx="6">
                  <c:v>KY</c:v>
                </c:pt>
                <c:pt idx="7">
                  <c:v>GA</c:v>
                </c:pt>
                <c:pt idx="8">
                  <c:v>WV</c:v>
                </c:pt>
                <c:pt idx="9">
                  <c:v>VA</c:v>
                </c:pt>
                <c:pt idx="10">
                  <c:v>MD</c:v>
                </c:pt>
                <c:pt idx="11">
                  <c:v>DC</c:v>
                </c:pt>
              </c:strCache>
            </c:strRef>
          </c:cat>
          <c:val>
            <c:numRef>
              <c:f>'Chart Data (05)'!$C$48:$C$59</c:f>
              <c:numCache>
                <c:formatCode>#,##0.00</c:formatCode>
                <c:ptCount val="12"/>
                <c:pt idx="0">
                  <c:v>0.6971070732333654</c:v>
                </c:pt>
                <c:pt idx="1">
                  <c:v>0.75818768058216945</c:v>
                </c:pt>
                <c:pt idx="2">
                  <c:v>0.76911857895419422</c:v>
                </c:pt>
                <c:pt idx="3">
                  <c:v>0.88306330975315572</c:v>
                </c:pt>
                <c:pt idx="4">
                  <c:v>0.91776537810221104</c:v>
                </c:pt>
                <c:pt idx="5">
                  <c:v>1</c:v>
                </c:pt>
                <c:pt idx="6">
                  <c:v>1.0209971796816824</c:v>
                </c:pt>
                <c:pt idx="7">
                  <c:v>1.1510849604293922</c:v>
                </c:pt>
                <c:pt idx="8">
                  <c:v>1.5179250951461203</c:v>
                </c:pt>
                <c:pt idx="9">
                  <c:v>2.0435896941112297</c:v>
                </c:pt>
                <c:pt idx="10">
                  <c:v>2.4245669498726028</c:v>
                </c:pt>
                <c:pt idx="11">
                  <c:v>13.967310841154138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A4C-48F8-828D-B1E04E3D6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68805816"/>
        <c:axId val="1868808856"/>
        <c:extLst/>
      </c:barChart>
      <c:catAx>
        <c:axId val="1868805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68808856"/>
        <c:crosses val="autoZero"/>
        <c:auto val="1"/>
        <c:lblAlgn val="ctr"/>
        <c:lblOffset val="100"/>
        <c:noMultiLvlLbl val="0"/>
      </c:catAx>
      <c:valAx>
        <c:axId val="1868808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Federal Government- </a:t>
                </a:r>
                <a:r>
                  <a:rPr lang="en-US" sz="1400" b="1" i="0" u="none" strike="noStrike" baseline="0">
                    <a:effectLst/>
                  </a:rPr>
                  <a:t>Location Quotient </a:t>
                </a:r>
                <a:r>
                  <a:rPr lang="en-US" sz="1400" b="1" i="0" baseline="0">
                    <a:effectLst/>
                  </a:rPr>
                  <a:t>(2005)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86880581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(05)'!$G$47</c:f>
              <c:strCache>
                <c:ptCount val="1"/>
                <c:pt idx="0">
                  <c:v>Avg Wage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C57-4714-9026-D307D81BA074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C57-4714-9026-D307D81BA07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C57-4714-9026-D307D81BA074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C57-4714-9026-D307D81BA074}"/>
              </c:ext>
            </c:extLst>
          </c:dPt>
          <c:dPt>
            <c:idx val="4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C57-4714-9026-D307D81BA07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C57-4714-9026-D307D81BA074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C57-4714-9026-D307D81BA074}"/>
              </c:ext>
            </c:extLst>
          </c:dPt>
          <c:dPt>
            <c:idx val="7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C57-4714-9026-D307D81BA074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C57-4714-9026-D307D81BA074}"/>
              </c:ext>
            </c:extLst>
          </c:dPt>
          <c:dPt>
            <c:idx val="9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C57-4714-9026-D307D81BA074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C57-4714-9026-D307D81BA074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9C57-4714-9026-D307D81BA0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(05)'!$F$48:$F$59</c:f>
              <c:strCache>
                <c:ptCount val="12"/>
                <c:pt idx="0">
                  <c:v>KY</c:v>
                </c:pt>
                <c:pt idx="1">
                  <c:v>NC</c:v>
                </c:pt>
                <c:pt idx="2">
                  <c:v>SC</c:v>
                </c:pt>
                <c:pt idx="3">
                  <c:v>PA</c:v>
                </c:pt>
                <c:pt idx="4">
                  <c:v>WV</c:v>
                </c:pt>
                <c:pt idx="5">
                  <c:v>TN</c:v>
                </c:pt>
                <c:pt idx="6">
                  <c:v>GA</c:v>
                </c:pt>
                <c:pt idx="7">
                  <c:v>OH</c:v>
                </c:pt>
                <c:pt idx="8">
                  <c:v>US</c:v>
                </c:pt>
                <c:pt idx="9">
                  <c:v>VA</c:v>
                </c:pt>
                <c:pt idx="10">
                  <c:v>MD</c:v>
                </c:pt>
                <c:pt idx="11">
                  <c:v>DC</c:v>
                </c:pt>
              </c:strCache>
            </c:strRef>
          </c:cat>
          <c:val>
            <c:numRef>
              <c:f>'Chart Data (05)'!$G$48:$G$59</c:f>
              <c:numCache>
                <c:formatCode>"$"#,##0</c:formatCode>
                <c:ptCount val="12"/>
                <c:pt idx="0">
                  <c:v>50223.800686455907</c:v>
                </c:pt>
                <c:pt idx="1">
                  <c:v>52287.732667001997</c:v>
                </c:pt>
                <c:pt idx="2">
                  <c:v>52856.321271547211</c:v>
                </c:pt>
                <c:pt idx="3">
                  <c:v>56706.819152955402</c:v>
                </c:pt>
                <c:pt idx="4">
                  <c:v>56909.641876795402</c:v>
                </c:pt>
                <c:pt idx="5">
                  <c:v>57371.324545380747</c:v>
                </c:pt>
                <c:pt idx="6">
                  <c:v>58954.044393169301</c:v>
                </c:pt>
                <c:pt idx="7">
                  <c:v>59357.557964417625</c:v>
                </c:pt>
                <c:pt idx="8">
                  <c:v>59863.578387701535</c:v>
                </c:pt>
                <c:pt idx="9">
                  <c:v>68258.077699167465</c:v>
                </c:pt>
                <c:pt idx="10">
                  <c:v>74740.721282548562</c:v>
                </c:pt>
                <c:pt idx="11">
                  <c:v>80255.492029404471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C57-4714-9026-D307D81BA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78401016"/>
        <c:axId val="1878403992"/>
        <c:extLst/>
      </c:barChart>
      <c:catAx>
        <c:axId val="1878401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78403992"/>
        <c:crosses val="autoZero"/>
        <c:auto val="1"/>
        <c:lblAlgn val="ctr"/>
        <c:lblOffset val="100"/>
        <c:noMultiLvlLbl val="0"/>
      </c:catAx>
      <c:valAx>
        <c:axId val="1878403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Federal Government- </a:t>
                </a:r>
                <a:r>
                  <a:rPr lang="en-US" sz="1400" b="1" i="0" u="none" strike="noStrike" baseline="0">
                    <a:effectLst/>
                  </a:rPr>
                  <a:t>Average Wages </a:t>
                </a:r>
                <a:r>
                  <a:rPr lang="en-US" sz="1400" b="1" i="0" baseline="0">
                    <a:effectLst/>
                  </a:rPr>
                  <a:t>(2005)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187840101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(05)'!$C$62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CAF-4641-85DA-08D00A60197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CAF-4641-85DA-08D00A601977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CAF-4641-85DA-08D00A601977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CAF-4641-85DA-08D00A601977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CAF-4641-85DA-08D00A601977}"/>
              </c:ext>
            </c:extLst>
          </c:dPt>
          <c:dPt>
            <c:idx val="5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CAF-4641-85DA-08D00A601977}"/>
              </c:ext>
            </c:extLst>
          </c:dPt>
          <c:dPt>
            <c:idx val="6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CAF-4641-85DA-08D00A601977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CAF-4641-85DA-08D00A601977}"/>
              </c:ext>
            </c:extLst>
          </c:dPt>
          <c:dPt>
            <c:idx val="8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CAF-4641-85DA-08D00A601977}"/>
              </c:ext>
            </c:extLst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CAF-4641-85DA-08D00A601977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CAF-4641-85DA-08D00A601977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1CAF-4641-85DA-08D00A601977}"/>
              </c:ext>
            </c:extLst>
          </c:dPt>
          <c:dLbls>
            <c:dLbl>
              <c:idx val="0"/>
              <c:layout>
                <c:manualLayout>
                  <c:x val="-2.89622886167802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AF-4641-85DA-08D00A6019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(05)'!$B$63:$B$74</c:f>
              <c:strCache>
                <c:ptCount val="12"/>
                <c:pt idx="0">
                  <c:v>DC</c:v>
                </c:pt>
                <c:pt idx="1">
                  <c:v>MD</c:v>
                </c:pt>
                <c:pt idx="2">
                  <c:v>VA</c:v>
                </c:pt>
                <c:pt idx="3">
                  <c:v>WV</c:v>
                </c:pt>
                <c:pt idx="4">
                  <c:v>US</c:v>
                </c:pt>
                <c:pt idx="5">
                  <c:v>GA</c:v>
                </c:pt>
                <c:pt idx="6">
                  <c:v>PA</c:v>
                </c:pt>
                <c:pt idx="7">
                  <c:v>SC</c:v>
                </c:pt>
                <c:pt idx="8">
                  <c:v>NC</c:v>
                </c:pt>
                <c:pt idx="9">
                  <c:v>KY</c:v>
                </c:pt>
                <c:pt idx="10">
                  <c:v>TN</c:v>
                </c:pt>
                <c:pt idx="11">
                  <c:v>OH</c:v>
                </c:pt>
              </c:strCache>
            </c:strRef>
          </c:cat>
          <c:val>
            <c:numRef>
              <c:f>'Chart Data (05)'!$C$63:$C$74</c:f>
              <c:numCache>
                <c:formatCode>#,##0.00</c:formatCode>
                <c:ptCount val="12"/>
                <c:pt idx="0">
                  <c:v>2.9266664978328749E-2</c:v>
                </c:pt>
                <c:pt idx="1">
                  <c:v>0.52160023080704654</c:v>
                </c:pt>
                <c:pt idx="2">
                  <c:v>0.76617621567244454</c:v>
                </c:pt>
                <c:pt idx="3">
                  <c:v>0.829104017763996</c:v>
                </c:pt>
                <c:pt idx="4">
                  <c:v>1</c:v>
                </c:pt>
                <c:pt idx="5">
                  <c:v>1.0605807905391367</c:v>
                </c:pt>
                <c:pt idx="6">
                  <c:v>1.1393556923616377</c:v>
                </c:pt>
                <c:pt idx="7">
                  <c:v>1.3389565658125324</c:v>
                </c:pt>
                <c:pt idx="8">
                  <c:v>1.3682649529763833</c:v>
                </c:pt>
                <c:pt idx="9">
                  <c:v>1.3823351627025344</c:v>
                </c:pt>
                <c:pt idx="10">
                  <c:v>1.4096618526463716</c:v>
                </c:pt>
                <c:pt idx="11">
                  <c:v>1.417979953667537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AF-4641-85DA-08D00A601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68927336"/>
        <c:axId val="1869192520"/>
        <c:extLst/>
      </c:barChart>
      <c:catAx>
        <c:axId val="1868927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69192520"/>
        <c:crosses val="autoZero"/>
        <c:auto val="1"/>
        <c:lblAlgn val="ctr"/>
        <c:lblOffset val="100"/>
        <c:noMultiLvlLbl val="0"/>
      </c:catAx>
      <c:valAx>
        <c:axId val="1869192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Manufacturing - </a:t>
                </a:r>
                <a:r>
                  <a:rPr lang="en-US" sz="1400" b="1" i="0" u="none" strike="noStrike" baseline="0">
                    <a:effectLst/>
                  </a:rPr>
                  <a:t>Location Quotient </a:t>
                </a:r>
                <a:r>
                  <a:rPr lang="en-US" sz="1400" b="1" i="0" baseline="0">
                    <a:effectLst/>
                  </a:rPr>
                  <a:t>(2005)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86892733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(96)'!$G$47</c:f>
              <c:strCache>
                <c:ptCount val="1"/>
                <c:pt idx="0">
                  <c:v>Avg Wage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C57-4714-9026-D307D81BA074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C57-4714-9026-D307D81BA07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C57-4714-9026-D307D81BA074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C57-4714-9026-D307D81BA074}"/>
              </c:ext>
            </c:extLst>
          </c:dPt>
          <c:dPt>
            <c:idx val="4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C57-4714-9026-D307D81BA07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C57-4714-9026-D307D81BA074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C57-4714-9026-D307D81BA074}"/>
              </c:ext>
            </c:extLst>
          </c:dPt>
          <c:dPt>
            <c:idx val="7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C57-4714-9026-D307D81BA074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C57-4714-9026-D307D81BA074}"/>
              </c:ext>
            </c:extLst>
          </c:dPt>
          <c:dPt>
            <c:idx val="9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C57-4714-9026-D307D81BA074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C57-4714-9026-D307D81BA074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9C57-4714-9026-D307D81BA0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(96)'!$F$48:$F$59</c:f>
              <c:strCache>
                <c:ptCount val="12"/>
                <c:pt idx="0">
                  <c:v>KY</c:v>
                </c:pt>
                <c:pt idx="1">
                  <c:v>GA</c:v>
                </c:pt>
                <c:pt idx="2">
                  <c:v>SC</c:v>
                </c:pt>
                <c:pt idx="3">
                  <c:v>NC</c:v>
                </c:pt>
                <c:pt idx="4">
                  <c:v>WV</c:v>
                </c:pt>
                <c:pt idx="5">
                  <c:v>PA</c:v>
                </c:pt>
                <c:pt idx="6">
                  <c:v>OH</c:v>
                </c:pt>
                <c:pt idx="7">
                  <c:v>US</c:v>
                </c:pt>
                <c:pt idx="8">
                  <c:v>VA</c:v>
                </c:pt>
                <c:pt idx="9">
                  <c:v>TN</c:v>
                </c:pt>
                <c:pt idx="10">
                  <c:v>MD</c:v>
                </c:pt>
                <c:pt idx="11">
                  <c:v>DC</c:v>
                </c:pt>
              </c:strCache>
            </c:strRef>
          </c:cat>
          <c:val>
            <c:numRef>
              <c:f>'Chart Data (96)'!$G$48:$G$59</c:f>
              <c:numCache>
                <c:formatCode>"$"#,##0</c:formatCode>
                <c:ptCount val="12"/>
                <c:pt idx="0">
                  <c:v>35057.740994723019</c:v>
                </c:pt>
                <c:pt idx="1">
                  <c:v>36455.117489711934</c:v>
                </c:pt>
                <c:pt idx="2">
                  <c:v>36616.56425237807</c:v>
                </c:pt>
                <c:pt idx="3">
                  <c:v>36875.783936560234</c:v>
                </c:pt>
                <c:pt idx="4">
                  <c:v>38095.294165234096</c:v>
                </c:pt>
                <c:pt idx="5">
                  <c:v>39515.720367462185</c:v>
                </c:pt>
                <c:pt idx="6">
                  <c:v>39818.552336031324</c:v>
                </c:pt>
                <c:pt idx="7">
                  <c:v>40374.63075602024</c:v>
                </c:pt>
                <c:pt idx="8">
                  <c:v>41353.828541321695</c:v>
                </c:pt>
                <c:pt idx="9">
                  <c:v>42968.672632901107</c:v>
                </c:pt>
                <c:pt idx="10">
                  <c:v>45837.252636362209</c:v>
                </c:pt>
                <c:pt idx="11">
                  <c:v>53226.716271669902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C57-4714-9026-D307D81BA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45200200"/>
        <c:axId val="-2045104680"/>
        <c:extLst/>
      </c:barChart>
      <c:catAx>
        <c:axId val="-2045200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45104680"/>
        <c:crosses val="autoZero"/>
        <c:auto val="1"/>
        <c:lblAlgn val="ctr"/>
        <c:lblOffset val="100"/>
        <c:noMultiLvlLbl val="0"/>
      </c:catAx>
      <c:valAx>
        <c:axId val="-20451046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Federal Government- </a:t>
                </a:r>
                <a:r>
                  <a:rPr lang="en-US" sz="1400" b="1" i="0" u="none" strike="noStrike" baseline="0">
                    <a:effectLst/>
                  </a:rPr>
                  <a:t>Average Wages </a:t>
                </a:r>
                <a:r>
                  <a:rPr lang="en-US" sz="1400" b="1" i="0" baseline="0">
                    <a:effectLst/>
                  </a:rPr>
                  <a:t>(1996)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-204520020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(05)'!$G$62</c:f>
              <c:strCache>
                <c:ptCount val="1"/>
                <c:pt idx="0">
                  <c:v>Avg Wage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E79-4116-80FF-AF7EAED9613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E79-4116-80FF-AF7EAED9613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E79-4116-80FF-AF7EAED9613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E79-4116-80FF-AF7EAED9613D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E79-4116-80FF-AF7EAED9613D}"/>
              </c:ext>
            </c:extLst>
          </c:dPt>
          <c:dPt>
            <c:idx val="5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E79-4116-80FF-AF7EAED9613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E79-4116-80FF-AF7EAED9613D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E79-4116-80FF-AF7EAED9613D}"/>
              </c:ext>
            </c:extLst>
          </c:dPt>
          <c:dPt>
            <c:idx val="8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E79-4116-80FF-AF7EAED9613D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E79-4116-80FF-AF7EAED9613D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E79-4116-80FF-AF7EAED9613D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2E79-4116-80FF-AF7EAED961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(05)'!$F$63:$F$74</c:f>
              <c:strCache>
                <c:ptCount val="12"/>
                <c:pt idx="0">
                  <c:v>GA</c:v>
                </c:pt>
                <c:pt idx="1">
                  <c:v>SC</c:v>
                </c:pt>
                <c:pt idx="2">
                  <c:v>NC</c:v>
                </c:pt>
                <c:pt idx="3">
                  <c:v>TN</c:v>
                </c:pt>
                <c:pt idx="4">
                  <c:v>WV</c:v>
                </c:pt>
                <c:pt idx="5">
                  <c:v>VA</c:v>
                </c:pt>
                <c:pt idx="6">
                  <c:v>KY</c:v>
                </c:pt>
                <c:pt idx="7">
                  <c:v>PA</c:v>
                </c:pt>
                <c:pt idx="8">
                  <c:v>OH</c:v>
                </c:pt>
                <c:pt idx="9">
                  <c:v>US</c:v>
                </c:pt>
                <c:pt idx="10">
                  <c:v>MD</c:v>
                </c:pt>
                <c:pt idx="11">
                  <c:v>DC</c:v>
                </c:pt>
              </c:strCache>
            </c:strRef>
          </c:cat>
          <c:val>
            <c:numRef>
              <c:f>'Chart Data (05)'!$G$63:$G$74</c:f>
              <c:numCache>
                <c:formatCode>"$"#,##0</c:formatCode>
                <c:ptCount val="12"/>
                <c:pt idx="0">
                  <c:v>42212.535007392093</c:v>
                </c:pt>
                <c:pt idx="1">
                  <c:v>42241.748551656936</c:v>
                </c:pt>
                <c:pt idx="2">
                  <c:v>42707.699570936107</c:v>
                </c:pt>
                <c:pt idx="3">
                  <c:v>42848.275790365718</c:v>
                </c:pt>
                <c:pt idx="4">
                  <c:v>43046.0160657425</c:v>
                </c:pt>
                <c:pt idx="5">
                  <c:v>43717.65409925874</c:v>
                </c:pt>
                <c:pt idx="6">
                  <c:v>44038.104647879802</c:v>
                </c:pt>
                <c:pt idx="7">
                  <c:v>47290.148646529371</c:v>
                </c:pt>
                <c:pt idx="8">
                  <c:v>48208.297068336506</c:v>
                </c:pt>
                <c:pt idx="9">
                  <c:v>49286.593887949835</c:v>
                </c:pt>
                <c:pt idx="10">
                  <c:v>54525.93805649862</c:v>
                </c:pt>
                <c:pt idx="11">
                  <c:v>75770.453251067869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E79-4116-80FF-AF7EAED96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88780200"/>
        <c:axId val="1888781608"/>
        <c:extLst/>
      </c:barChart>
      <c:catAx>
        <c:axId val="1888780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88781608"/>
        <c:crosses val="autoZero"/>
        <c:auto val="1"/>
        <c:lblAlgn val="ctr"/>
        <c:lblOffset val="100"/>
        <c:noMultiLvlLbl val="0"/>
      </c:catAx>
      <c:valAx>
        <c:axId val="1888781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Manufacturing- </a:t>
                </a:r>
                <a:r>
                  <a:rPr lang="en-US" sz="1400" b="1" i="0" u="none" strike="noStrike" baseline="0">
                    <a:effectLst/>
                  </a:rPr>
                  <a:t>Average Wages </a:t>
                </a:r>
                <a:r>
                  <a:rPr lang="en-US" sz="1400" b="1" i="0" baseline="0">
                    <a:effectLst/>
                  </a:rPr>
                  <a:t>(2005)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188878020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(05)'!$B$3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(05)'!$C$3:$P$3</c:f>
              <c:numCache>
                <c:formatCode>"$"#,##0</c:formatCode>
                <c:ptCount val="14"/>
                <c:pt idx="0">
                  <c:v>40677.080470322995</c:v>
                </c:pt>
                <c:pt idx="1">
                  <c:v>59863.578387701535</c:v>
                </c:pt>
                <c:pt idx="2">
                  <c:v>42248.599550437611</c:v>
                </c:pt>
                <c:pt idx="3">
                  <c:v>37717.632224668232</c:v>
                </c:pt>
                <c:pt idx="4">
                  <c:v>39080.250732579909</c:v>
                </c:pt>
                <c:pt idx="5">
                  <c:v>42100.172452240011</c:v>
                </c:pt>
                <c:pt idx="6">
                  <c:v>49286.593887949835</c:v>
                </c:pt>
                <c:pt idx="7">
                  <c:v>35139.37543426999</c:v>
                </c:pt>
                <c:pt idx="8">
                  <c:v>62852.99355620984</c:v>
                </c:pt>
                <c:pt idx="9">
                  <c:v>64397.850594375363</c:v>
                </c:pt>
                <c:pt idx="10">
                  <c:v>49574.423798738717</c:v>
                </c:pt>
                <c:pt idx="11">
                  <c:v>37653.707201537036</c:v>
                </c:pt>
                <c:pt idx="12">
                  <c:v>17068.328491005825</c:v>
                </c:pt>
                <c:pt idx="13">
                  <c:v>25883.415413683811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8-43D4-B4A5-D7A6EDED37AE}"/>
            </c:ext>
          </c:extLst>
        </c:ser>
        <c:ser>
          <c:idx val="1"/>
          <c:order val="1"/>
          <c:tx>
            <c:strRef>
              <c:f>'Chart Data (05)'!$B$4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(05)'!$C$4:$P$4</c:f>
              <c:numCache>
                <c:formatCode>"$"#,##0</c:formatCode>
                <c:ptCount val="14"/>
                <c:pt idx="0">
                  <c:v>42287.450859256714</c:v>
                </c:pt>
                <c:pt idx="1">
                  <c:v>68258.077699167465</c:v>
                </c:pt>
                <c:pt idx="2">
                  <c:v>38520.02317429267</c:v>
                </c:pt>
                <c:pt idx="3">
                  <c:v>35547.132164614843</c:v>
                </c:pt>
                <c:pt idx="4">
                  <c:v>35310.771488757615</c:v>
                </c:pt>
                <c:pt idx="5">
                  <c:v>40183.643361315604</c:v>
                </c:pt>
                <c:pt idx="6">
                  <c:v>43717.65409925874</c:v>
                </c:pt>
                <c:pt idx="7">
                  <c:v>33146.107977623979</c:v>
                </c:pt>
                <c:pt idx="8">
                  <c:v>74994.392563135101</c:v>
                </c:pt>
                <c:pt idx="9">
                  <c:v>60746.211864672827</c:v>
                </c:pt>
                <c:pt idx="10">
                  <c:v>60083.305535798958</c:v>
                </c:pt>
                <c:pt idx="11">
                  <c:v>37122.457025861127</c:v>
                </c:pt>
                <c:pt idx="12">
                  <c:v>15280.844717783166</c:v>
                </c:pt>
                <c:pt idx="13">
                  <c:v>31040.662846074421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8-43D4-B4A5-D7A6EDED3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96932232"/>
        <c:axId val="1896935336"/>
      </c:barChart>
      <c:catAx>
        <c:axId val="18969322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96935336"/>
        <c:crosses val="autoZero"/>
        <c:auto val="1"/>
        <c:lblAlgn val="ctr"/>
        <c:lblOffset val="100"/>
        <c:noMultiLvlLbl val="0"/>
      </c:catAx>
      <c:valAx>
        <c:axId val="1896935336"/>
        <c:scaling>
          <c:orientation val="minMax"/>
          <c:max val="100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(2005)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96932232"/>
        <c:crosses val="autoZero"/>
        <c:crossBetween val="between"/>
        <c:majorUnit val="2000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406639554671003"/>
          <c:y val="0.73583872363912195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(05)'!$C$4:$P$4</c:f>
              <c:numCache>
                <c:formatCode>"$"#,##0</c:formatCode>
                <c:ptCount val="14"/>
                <c:pt idx="0">
                  <c:v>42287.450859256714</c:v>
                </c:pt>
                <c:pt idx="1">
                  <c:v>68258.077699167465</c:v>
                </c:pt>
                <c:pt idx="2">
                  <c:v>38520.02317429267</c:v>
                </c:pt>
                <c:pt idx="3">
                  <c:v>35547.132164614843</c:v>
                </c:pt>
                <c:pt idx="4">
                  <c:v>35310.771488757615</c:v>
                </c:pt>
                <c:pt idx="5">
                  <c:v>40183.643361315604</c:v>
                </c:pt>
                <c:pt idx="6">
                  <c:v>43717.65409925874</c:v>
                </c:pt>
                <c:pt idx="7">
                  <c:v>33146.107977623979</c:v>
                </c:pt>
                <c:pt idx="8">
                  <c:v>74994.392563135101</c:v>
                </c:pt>
                <c:pt idx="9">
                  <c:v>60746.211864672827</c:v>
                </c:pt>
                <c:pt idx="10">
                  <c:v>60083.305535798958</c:v>
                </c:pt>
                <c:pt idx="11">
                  <c:v>37122.457025861127</c:v>
                </c:pt>
                <c:pt idx="12">
                  <c:v>15280.844717783166</c:v>
                </c:pt>
                <c:pt idx="13">
                  <c:v>31040.662846074421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A-4EB6-88C7-34BAB19B7081}"/>
            </c:ext>
          </c:extLst>
        </c:ser>
        <c:ser>
          <c:idx val="2"/>
          <c:order val="1"/>
          <c:tx>
            <c:strRef>
              <c:f>'Chart Data (05)'!$B$5</c:f>
              <c:strCache>
                <c:ptCount val="1"/>
                <c:pt idx="0">
                  <c:v>District of Columbia</c:v>
                </c:pt>
              </c:strCache>
            </c:strRef>
          </c:tx>
          <c:spPr>
            <a:solidFill>
              <a:srgbClr val="CC99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05-491D-B93B-95349ED1FB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(05)'!$C$5:$P$5</c:f>
              <c:numCache>
                <c:formatCode>"$"#,##0</c:formatCode>
                <c:ptCount val="14"/>
                <c:pt idx="0">
                  <c:v>66695.896388379537</c:v>
                </c:pt>
                <c:pt idx="1">
                  <c:v>80255.492029404471</c:v>
                </c:pt>
                <c:pt idx="2">
                  <c:v>55787.412773099168</c:v>
                </c:pt>
                <c:pt idx="3">
                  <c:v>57908.335784828749</c:v>
                </c:pt>
                <c:pt idx="6">
                  <c:v>75770.453251067869</c:v>
                </c:pt>
                <c:pt idx="7">
                  <c:v>42721.678981309429</c:v>
                </c:pt>
                <c:pt idx="8">
                  <c:v>89848.284612998978</c:v>
                </c:pt>
                <c:pt idx="9">
                  <c:v>91251.030460238646</c:v>
                </c:pt>
                <c:pt idx="10">
                  <c:v>78127.578760363205</c:v>
                </c:pt>
                <c:pt idx="11">
                  <c:v>46521.32385414734</c:v>
                </c:pt>
                <c:pt idx="12">
                  <c:v>28339.491227743427</c:v>
                </c:pt>
                <c:pt idx="13">
                  <c:v>61415.865591397851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CA-4EB6-88C7-34BAB19B7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90367368"/>
        <c:axId val="1890370536"/>
      </c:barChart>
      <c:catAx>
        <c:axId val="1890367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90370536"/>
        <c:crosses val="autoZero"/>
        <c:auto val="1"/>
        <c:lblAlgn val="ctr"/>
        <c:lblOffset val="100"/>
        <c:noMultiLvlLbl val="0"/>
      </c:catAx>
      <c:valAx>
        <c:axId val="1890370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(2005)</a:t>
                </a:r>
              </a:p>
            </c:rich>
          </c:tx>
          <c:layout>
            <c:manualLayout>
              <c:xMode val="edge"/>
              <c:yMode val="edge"/>
              <c:x val="0.50795996638569696"/>
              <c:y val="0.92509011860024304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90367368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2522208096474206"/>
          <c:y val="5.1394241010667703E-2"/>
          <c:w val="0.21764067733637399"/>
          <c:h val="7.0856245942060594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(05)'!$C$4:$P$4</c:f>
              <c:numCache>
                <c:formatCode>"$"#,##0</c:formatCode>
                <c:ptCount val="14"/>
                <c:pt idx="0">
                  <c:v>42287.450859256714</c:v>
                </c:pt>
                <c:pt idx="1">
                  <c:v>68258.077699167465</c:v>
                </c:pt>
                <c:pt idx="2">
                  <c:v>38520.02317429267</c:v>
                </c:pt>
                <c:pt idx="3">
                  <c:v>35547.132164614843</c:v>
                </c:pt>
                <c:pt idx="4">
                  <c:v>35310.771488757615</c:v>
                </c:pt>
                <c:pt idx="5">
                  <c:v>40183.643361315604</c:v>
                </c:pt>
                <c:pt idx="6">
                  <c:v>43717.65409925874</c:v>
                </c:pt>
                <c:pt idx="7">
                  <c:v>33146.107977623979</c:v>
                </c:pt>
                <c:pt idx="8">
                  <c:v>74994.392563135101</c:v>
                </c:pt>
                <c:pt idx="9">
                  <c:v>60746.211864672827</c:v>
                </c:pt>
                <c:pt idx="10">
                  <c:v>60083.305535798958</c:v>
                </c:pt>
                <c:pt idx="11">
                  <c:v>37122.457025861127</c:v>
                </c:pt>
                <c:pt idx="12">
                  <c:v>15280.844717783166</c:v>
                </c:pt>
                <c:pt idx="13">
                  <c:v>31040.662846074421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C-46E7-BE11-8C77E23D61CF}"/>
            </c:ext>
          </c:extLst>
        </c:ser>
        <c:ser>
          <c:idx val="2"/>
          <c:order val="1"/>
          <c:tx>
            <c:strRef>
              <c:f>'Chart Data (05)'!$B$6</c:f>
              <c:strCache>
                <c:ptCount val="1"/>
                <c:pt idx="0">
                  <c:v>Georgia</c:v>
                </c:pt>
              </c:strCache>
            </c:strRef>
          </c:tx>
          <c:spPr>
            <a:solidFill>
              <a:srgbClr val="FF0066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(05)'!$C$6:$P$6</c:f>
              <c:numCache>
                <c:formatCode>"$"#,##0</c:formatCode>
                <c:ptCount val="14"/>
                <c:pt idx="0">
                  <c:v>39096.135491180132</c:v>
                </c:pt>
                <c:pt idx="1">
                  <c:v>58954.044393169301</c:v>
                </c:pt>
                <c:pt idx="2">
                  <c:v>34086.026715857348</c:v>
                </c:pt>
                <c:pt idx="3">
                  <c:v>32857.150155276002</c:v>
                </c:pt>
                <c:pt idx="4">
                  <c:v>30731.434015786876</c:v>
                </c:pt>
                <c:pt idx="5">
                  <c:v>39936.752692642185</c:v>
                </c:pt>
                <c:pt idx="6">
                  <c:v>42212.535007392093</c:v>
                </c:pt>
                <c:pt idx="7">
                  <c:v>37498.167439601195</c:v>
                </c:pt>
                <c:pt idx="8">
                  <c:v>65644.616573142339</c:v>
                </c:pt>
                <c:pt idx="9">
                  <c:v>56995.164540500649</c:v>
                </c:pt>
                <c:pt idx="10">
                  <c:v>47044.739103296066</c:v>
                </c:pt>
                <c:pt idx="11">
                  <c:v>38703.027042113135</c:v>
                </c:pt>
                <c:pt idx="12">
                  <c:v>15915.750343788264</c:v>
                </c:pt>
                <c:pt idx="13">
                  <c:v>26946.980165560199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C-46E7-BE11-8C77E23D6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91931000"/>
        <c:axId val="1888319144"/>
      </c:barChart>
      <c:catAx>
        <c:axId val="1891931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88319144"/>
        <c:crosses val="autoZero"/>
        <c:auto val="1"/>
        <c:lblAlgn val="ctr"/>
        <c:lblOffset val="100"/>
        <c:noMultiLvlLbl val="0"/>
      </c:catAx>
      <c:valAx>
        <c:axId val="1888319144"/>
        <c:scaling>
          <c:orientation val="minMax"/>
          <c:max val="1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(2005)</a:t>
                </a:r>
              </a:p>
            </c:rich>
          </c:tx>
          <c:layout>
            <c:manualLayout>
              <c:xMode val="edge"/>
              <c:yMode val="edge"/>
              <c:x val="0.458491592519011"/>
              <c:y val="0.92509011860024304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91931000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289160818224795"/>
          <c:y val="0.68318909710609099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(05)'!$C$4:$P$4</c:f>
              <c:numCache>
                <c:formatCode>"$"#,##0</c:formatCode>
                <c:ptCount val="14"/>
                <c:pt idx="0">
                  <c:v>42287.450859256714</c:v>
                </c:pt>
                <c:pt idx="1">
                  <c:v>68258.077699167465</c:v>
                </c:pt>
                <c:pt idx="2">
                  <c:v>38520.02317429267</c:v>
                </c:pt>
                <c:pt idx="3">
                  <c:v>35547.132164614843</c:v>
                </c:pt>
                <c:pt idx="4">
                  <c:v>35310.771488757615</c:v>
                </c:pt>
                <c:pt idx="5">
                  <c:v>40183.643361315604</c:v>
                </c:pt>
                <c:pt idx="6">
                  <c:v>43717.65409925874</c:v>
                </c:pt>
                <c:pt idx="7">
                  <c:v>33146.107977623979</c:v>
                </c:pt>
                <c:pt idx="8">
                  <c:v>74994.392563135101</c:v>
                </c:pt>
                <c:pt idx="9">
                  <c:v>60746.211864672827</c:v>
                </c:pt>
                <c:pt idx="10">
                  <c:v>60083.305535798958</c:v>
                </c:pt>
                <c:pt idx="11">
                  <c:v>37122.457025861127</c:v>
                </c:pt>
                <c:pt idx="12">
                  <c:v>15280.844717783166</c:v>
                </c:pt>
                <c:pt idx="13">
                  <c:v>31040.662846074421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F-478B-AE4A-15FB0275C384}"/>
            </c:ext>
          </c:extLst>
        </c:ser>
        <c:ser>
          <c:idx val="2"/>
          <c:order val="1"/>
          <c:tx>
            <c:strRef>
              <c:f>'Chart Data (05)'!$B$7</c:f>
              <c:strCache>
                <c:ptCount val="1"/>
                <c:pt idx="0">
                  <c:v>Kentucky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(05)'!$C$7:$P$7</c:f>
              <c:numCache>
                <c:formatCode>"$"#,##0</c:formatCode>
                <c:ptCount val="14"/>
                <c:pt idx="0">
                  <c:v>33965.481915498152</c:v>
                </c:pt>
                <c:pt idx="1">
                  <c:v>50223.800686455907</c:v>
                </c:pt>
                <c:pt idx="2">
                  <c:v>37643.657567999617</c:v>
                </c:pt>
                <c:pt idx="3">
                  <c:v>30640.634982939089</c:v>
                </c:pt>
                <c:pt idx="4">
                  <c:v>45628.167798768838</c:v>
                </c:pt>
                <c:pt idx="5">
                  <c:v>35754.677082344002</c:v>
                </c:pt>
                <c:pt idx="6">
                  <c:v>44038.104647879802</c:v>
                </c:pt>
                <c:pt idx="7">
                  <c:v>31476.631410325095</c:v>
                </c:pt>
                <c:pt idx="8">
                  <c:v>38630.701648558796</c:v>
                </c:pt>
                <c:pt idx="9">
                  <c:v>43354.957725260188</c:v>
                </c:pt>
                <c:pt idx="10">
                  <c:v>35403.137341727961</c:v>
                </c:pt>
                <c:pt idx="11">
                  <c:v>34672.123667545318</c:v>
                </c:pt>
                <c:pt idx="12">
                  <c:v>12976.072371058866</c:v>
                </c:pt>
                <c:pt idx="13">
                  <c:v>23963.605655721305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F-478B-AE4A-15FB0275C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92285432"/>
        <c:axId val="1887664840"/>
      </c:barChart>
      <c:catAx>
        <c:axId val="1892285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87664840"/>
        <c:crosses val="autoZero"/>
        <c:auto val="1"/>
        <c:lblAlgn val="ctr"/>
        <c:lblOffset val="100"/>
        <c:noMultiLvlLbl val="0"/>
      </c:catAx>
      <c:valAx>
        <c:axId val="1887664840"/>
        <c:scaling>
          <c:orientation val="minMax"/>
          <c:max val="1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(2005)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92285432"/>
        <c:crosses val="autoZero"/>
        <c:crossBetween val="between"/>
        <c:majorUnit val="2000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370325969917102"/>
          <c:y val="0.66183463354682803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(05)'!$C$4:$P$4</c:f>
              <c:numCache>
                <c:formatCode>"$"#,##0</c:formatCode>
                <c:ptCount val="14"/>
                <c:pt idx="0">
                  <c:v>42287.450859256714</c:v>
                </c:pt>
                <c:pt idx="1">
                  <c:v>68258.077699167465</c:v>
                </c:pt>
                <c:pt idx="2">
                  <c:v>38520.02317429267</c:v>
                </c:pt>
                <c:pt idx="3">
                  <c:v>35547.132164614843</c:v>
                </c:pt>
                <c:pt idx="4">
                  <c:v>35310.771488757615</c:v>
                </c:pt>
                <c:pt idx="5">
                  <c:v>40183.643361315604</c:v>
                </c:pt>
                <c:pt idx="6">
                  <c:v>43717.65409925874</c:v>
                </c:pt>
                <c:pt idx="7">
                  <c:v>33146.107977623979</c:v>
                </c:pt>
                <c:pt idx="8">
                  <c:v>74994.392563135101</c:v>
                </c:pt>
                <c:pt idx="9">
                  <c:v>60746.211864672827</c:v>
                </c:pt>
                <c:pt idx="10">
                  <c:v>60083.305535798958</c:v>
                </c:pt>
                <c:pt idx="11">
                  <c:v>37122.457025861127</c:v>
                </c:pt>
                <c:pt idx="12">
                  <c:v>15280.844717783166</c:v>
                </c:pt>
                <c:pt idx="13">
                  <c:v>31040.662846074421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7-49C8-860D-92A07E47E607}"/>
            </c:ext>
          </c:extLst>
        </c:ser>
        <c:ser>
          <c:idx val="2"/>
          <c:order val="1"/>
          <c:tx>
            <c:strRef>
              <c:f>'Chart Data (05)'!$B$8</c:f>
              <c:strCache>
                <c:ptCount val="1"/>
                <c:pt idx="0">
                  <c:v>Maryland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(05)'!$C$8:$P$8</c:f>
              <c:numCache>
                <c:formatCode>"$"#,##0</c:formatCode>
                <c:ptCount val="14"/>
                <c:pt idx="0">
                  <c:v>44367.768245440318</c:v>
                </c:pt>
                <c:pt idx="1">
                  <c:v>74740.721282548562</c:v>
                </c:pt>
                <c:pt idx="2">
                  <c:v>43604.175349520185</c:v>
                </c:pt>
                <c:pt idx="3">
                  <c:v>42190.624789982845</c:v>
                </c:pt>
                <c:pt idx="4">
                  <c:v>33341.396135967458</c:v>
                </c:pt>
                <c:pt idx="5">
                  <c:v>45897.620065474854</c:v>
                </c:pt>
                <c:pt idx="6">
                  <c:v>54525.93805649862</c:v>
                </c:pt>
                <c:pt idx="7">
                  <c:v>36200.847458427008</c:v>
                </c:pt>
                <c:pt idx="8">
                  <c:v>61991.156607369761</c:v>
                </c:pt>
                <c:pt idx="9">
                  <c:v>64226.238069362917</c:v>
                </c:pt>
                <c:pt idx="10">
                  <c:v>53577.369810927106</c:v>
                </c:pt>
                <c:pt idx="11">
                  <c:v>40449.701382764826</c:v>
                </c:pt>
                <c:pt idx="12">
                  <c:v>18301.470762007408</c:v>
                </c:pt>
                <c:pt idx="13">
                  <c:v>29232.687577827888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7-49C8-860D-92A07E47E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88271464"/>
        <c:axId val="1892155752"/>
      </c:barChart>
      <c:catAx>
        <c:axId val="1888271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92155752"/>
        <c:crosses val="autoZero"/>
        <c:auto val="1"/>
        <c:lblAlgn val="ctr"/>
        <c:lblOffset val="100"/>
        <c:noMultiLvlLbl val="0"/>
      </c:catAx>
      <c:valAx>
        <c:axId val="1892155752"/>
        <c:scaling>
          <c:orientation val="minMax"/>
          <c:max val="1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(2005)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88271464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1630102543675798"/>
          <c:y val="7.4154929782644194E-2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(05)'!$C$4:$P$4</c:f>
              <c:numCache>
                <c:formatCode>"$"#,##0</c:formatCode>
                <c:ptCount val="14"/>
                <c:pt idx="0">
                  <c:v>42287.450859256714</c:v>
                </c:pt>
                <c:pt idx="1">
                  <c:v>68258.077699167465</c:v>
                </c:pt>
                <c:pt idx="2">
                  <c:v>38520.02317429267</c:v>
                </c:pt>
                <c:pt idx="3">
                  <c:v>35547.132164614843</c:v>
                </c:pt>
                <c:pt idx="4">
                  <c:v>35310.771488757615</c:v>
                </c:pt>
                <c:pt idx="5">
                  <c:v>40183.643361315604</c:v>
                </c:pt>
                <c:pt idx="6">
                  <c:v>43717.65409925874</c:v>
                </c:pt>
                <c:pt idx="7">
                  <c:v>33146.107977623979</c:v>
                </c:pt>
                <c:pt idx="8">
                  <c:v>74994.392563135101</c:v>
                </c:pt>
                <c:pt idx="9">
                  <c:v>60746.211864672827</c:v>
                </c:pt>
                <c:pt idx="10">
                  <c:v>60083.305535798958</c:v>
                </c:pt>
                <c:pt idx="11">
                  <c:v>37122.457025861127</c:v>
                </c:pt>
                <c:pt idx="12">
                  <c:v>15280.844717783166</c:v>
                </c:pt>
                <c:pt idx="13">
                  <c:v>31040.662846074421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B-4ACF-8A36-E27598CCD63B}"/>
            </c:ext>
          </c:extLst>
        </c:ser>
        <c:ser>
          <c:idx val="2"/>
          <c:order val="1"/>
          <c:tx>
            <c:strRef>
              <c:f>'Chart Data (05)'!$B$9</c:f>
              <c:strCache>
                <c:ptCount val="1"/>
                <c:pt idx="0">
                  <c:v>North Carolina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(05)'!$C$9:$P$9</c:f>
              <c:numCache>
                <c:formatCode>"$"#,##0</c:formatCode>
                <c:ptCount val="14"/>
                <c:pt idx="0">
                  <c:v>35911.655221445631</c:v>
                </c:pt>
                <c:pt idx="1">
                  <c:v>52287.732667001997</c:v>
                </c:pt>
                <c:pt idx="2">
                  <c:v>36997.663097628509</c:v>
                </c:pt>
                <c:pt idx="3">
                  <c:v>34176.170619491182</c:v>
                </c:pt>
                <c:pt idx="4">
                  <c:v>29220.067466723525</c:v>
                </c:pt>
                <c:pt idx="5">
                  <c:v>35082.929721304914</c:v>
                </c:pt>
                <c:pt idx="6">
                  <c:v>42707.699570936107</c:v>
                </c:pt>
                <c:pt idx="7">
                  <c:v>32347.911466270009</c:v>
                </c:pt>
                <c:pt idx="8">
                  <c:v>54554.641110170043</c:v>
                </c:pt>
                <c:pt idx="9">
                  <c:v>56370.149081770935</c:v>
                </c:pt>
                <c:pt idx="10">
                  <c:v>42639.795286545683</c:v>
                </c:pt>
                <c:pt idx="11">
                  <c:v>34562.016861419303</c:v>
                </c:pt>
                <c:pt idx="12">
                  <c:v>14366.181913830731</c:v>
                </c:pt>
                <c:pt idx="13">
                  <c:v>23243.152300239639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B-4ACF-8A36-E27598CCD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93370728"/>
        <c:axId val="1893373832"/>
      </c:barChart>
      <c:catAx>
        <c:axId val="1893370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93373832"/>
        <c:crosses val="autoZero"/>
        <c:auto val="1"/>
        <c:lblAlgn val="ctr"/>
        <c:lblOffset val="100"/>
        <c:noMultiLvlLbl val="0"/>
      </c:catAx>
      <c:valAx>
        <c:axId val="1893373832"/>
        <c:scaling>
          <c:orientation val="minMax"/>
          <c:max val="1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(2005)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93370728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8476784553367"/>
          <c:y val="0.66292532868673903"/>
          <c:w val="0.15292463984048099"/>
          <c:h val="0.101236825080787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(05)'!$C$4:$P$4</c:f>
              <c:numCache>
                <c:formatCode>"$"#,##0</c:formatCode>
                <c:ptCount val="14"/>
                <c:pt idx="0">
                  <c:v>42287.450859256714</c:v>
                </c:pt>
                <c:pt idx="1">
                  <c:v>68258.077699167465</c:v>
                </c:pt>
                <c:pt idx="2">
                  <c:v>38520.02317429267</c:v>
                </c:pt>
                <c:pt idx="3">
                  <c:v>35547.132164614843</c:v>
                </c:pt>
                <c:pt idx="4">
                  <c:v>35310.771488757615</c:v>
                </c:pt>
                <c:pt idx="5">
                  <c:v>40183.643361315604</c:v>
                </c:pt>
                <c:pt idx="6">
                  <c:v>43717.65409925874</c:v>
                </c:pt>
                <c:pt idx="7">
                  <c:v>33146.107977623979</c:v>
                </c:pt>
                <c:pt idx="8">
                  <c:v>74994.392563135101</c:v>
                </c:pt>
                <c:pt idx="9">
                  <c:v>60746.211864672827</c:v>
                </c:pt>
                <c:pt idx="10">
                  <c:v>60083.305535798958</c:v>
                </c:pt>
                <c:pt idx="11">
                  <c:v>37122.457025861127</c:v>
                </c:pt>
                <c:pt idx="12">
                  <c:v>15280.844717783166</c:v>
                </c:pt>
                <c:pt idx="13">
                  <c:v>31040.662846074421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4-4880-AEA5-E53326C41C99}"/>
            </c:ext>
          </c:extLst>
        </c:ser>
        <c:ser>
          <c:idx val="2"/>
          <c:order val="1"/>
          <c:tx>
            <c:strRef>
              <c:f>'Chart Data (05)'!$B$10</c:f>
              <c:strCache>
                <c:ptCount val="1"/>
                <c:pt idx="0">
                  <c:v>Ohio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(05)'!$C$10:$P$10</c:f>
              <c:numCache>
                <c:formatCode>"$"#,##0</c:formatCode>
                <c:ptCount val="14"/>
                <c:pt idx="0">
                  <c:v>37332.670456720225</c:v>
                </c:pt>
                <c:pt idx="1">
                  <c:v>59357.557964417625</c:v>
                </c:pt>
                <c:pt idx="2">
                  <c:v>44430.471742947091</c:v>
                </c:pt>
                <c:pt idx="3">
                  <c:v>36708.441679109754</c:v>
                </c:pt>
                <c:pt idx="4">
                  <c:v>37210.575927783349</c:v>
                </c:pt>
                <c:pt idx="5">
                  <c:v>40472.134618362645</c:v>
                </c:pt>
                <c:pt idx="6">
                  <c:v>48208.297068336506</c:v>
                </c:pt>
                <c:pt idx="7">
                  <c:v>32798.677058665089</c:v>
                </c:pt>
                <c:pt idx="8">
                  <c:v>50117.504806622455</c:v>
                </c:pt>
                <c:pt idx="9">
                  <c:v>48988.42136227875</c:v>
                </c:pt>
                <c:pt idx="10">
                  <c:v>44244.485007757292</c:v>
                </c:pt>
                <c:pt idx="11">
                  <c:v>34805.495855265523</c:v>
                </c:pt>
                <c:pt idx="12">
                  <c:v>13382.136770411656</c:v>
                </c:pt>
                <c:pt idx="13">
                  <c:v>23068.270165502334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4-4880-AEA5-E53326C41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93448904"/>
        <c:axId val="1893249400"/>
      </c:barChart>
      <c:catAx>
        <c:axId val="1893448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93249400"/>
        <c:crosses val="autoZero"/>
        <c:auto val="1"/>
        <c:lblAlgn val="ctr"/>
        <c:lblOffset val="100"/>
        <c:noMultiLvlLbl val="0"/>
      </c:catAx>
      <c:valAx>
        <c:axId val="1893249400"/>
        <c:scaling>
          <c:orientation val="minMax"/>
          <c:max val="1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(2005)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1893448904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818262135346599"/>
          <c:y val="0.73583872363912195"/>
          <c:w val="0.113209339129984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(05)'!$C$4:$P$4</c:f>
              <c:numCache>
                <c:formatCode>"$"#,##0</c:formatCode>
                <c:ptCount val="14"/>
                <c:pt idx="0">
                  <c:v>42287.450859256714</c:v>
                </c:pt>
                <c:pt idx="1">
                  <c:v>68258.077699167465</c:v>
                </c:pt>
                <c:pt idx="2">
                  <c:v>38520.02317429267</c:v>
                </c:pt>
                <c:pt idx="3">
                  <c:v>35547.132164614843</c:v>
                </c:pt>
                <c:pt idx="4">
                  <c:v>35310.771488757615</c:v>
                </c:pt>
                <c:pt idx="5">
                  <c:v>40183.643361315604</c:v>
                </c:pt>
                <c:pt idx="6">
                  <c:v>43717.65409925874</c:v>
                </c:pt>
                <c:pt idx="7">
                  <c:v>33146.107977623979</c:v>
                </c:pt>
                <c:pt idx="8">
                  <c:v>74994.392563135101</c:v>
                </c:pt>
                <c:pt idx="9">
                  <c:v>60746.211864672827</c:v>
                </c:pt>
                <c:pt idx="10">
                  <c:v>60083.305535798958</c:v>
                </c:pt>
                <c:pt idx="11">
                  <c:v>37122.457025861127</c:v>
                </c:pt>
                <c:pt idx="12">
                  <c:v>15280.844717783166</c:v>
                </c:pt>
                <c:pt idx="13">
                  <c:v>31040.662846074421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3-4957-B5EB-88C5C13DFA5C}"/>
            </c:ext>
          </c:extLst>
        </c:ser>
        <c:ser>
          <c:idx val="2"/>
          <c:order val="1"/>
          <c:tx>
            <c:strRef>
              <c:f>'Chart Data (05)'!$B$11</c:f>
              <c:strCache>
                <c:ptCount val="1"/>
                <c:pt idx="0">
                  <c:v>Pennsylvania</c:v>
                </c:pt>
              </c:strCache>
            </c:strRef>
          </c:tx>
          <c:spPr>
            <a:solidFill>
              <a:srgbClr val="6633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(05)'!$C$11:$P$11</c:f>
              <c:numCache>
                <c:formatCode>"$"#,##0</c:formatCode>
                <c:ptCount val="14"/>
                <c:pt idx="0">
                  <c:v>39660.531608066638</c:v>
                </c:pt>
                <c:pt idx="1">
                  <c:v>56706.819152955402</c:v>
                </c:pt>
                <c:pt idx="2">
                  <c:v>45012.486912521694</c:v>
                </c:pt>
                <c:pt idx="3">
                  <c:v>38348.068685845974</c:v>
                </c:pt>
                <c:pt idx="4">
                  <c:v>37473.490707108824</c:v>
                </c:pt>
                <c:pt idx="5">
                  <c:v>45092.048207717329</c:v>
                </c:pt>
                <c:pt idx="6">
                  <c:v>47290.148646529371</c:v>
                </c:pt>
                <c:pt idx="7">
                  <c:v>33562.287788101887</c:v>
                </c:pt>
                <c:pt idx="8">
                  <c:v>52983.971040178323</c:v>
                </c:pt>
                <c:pt idx="9">
                  <c:v>57422.745218216434</c:v>
                </c:pt>
                <c:pt idx="10">
                  <c:v>51536.756145945539</c:v>
                </c:pt>
                <c:pt idx="11">
                  <c:v>37636.548586912439</c:v>
                </c:pt>
                <c:pt idx="12">
                  <c:v>15075.204735358753</c:v>
                </c:pt>
                <c:pt idx="13">
                  <c:v>24131.73929906396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3-4957-B5EB-88C5C13DF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93499144"/>
        <c:axId val="1892918664"/>
      </c:barChart>
      <c:catAx>
        <c:axId val="1893499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92918664"/>
        <c:crosses val="autoZero"/>
        <c:auto val="1"/>
        <c:lblAlgn val="ctr"/>
        <c:lblOffset val="100"/>
        <c:noMultiLvlLbl val="0"/>
      </c:catAx>
      <c:valAx>
        <c:axId val="1892918664"/>
        <c:scaling>
          <c:orientation val="minMax"/>
          <c:max val="100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(2005)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93499144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6647932602598801"/>
          <c:y val="0.73677896336316595"/>
          <c:w val="0.18381431817086799"/>
          <c:h val="9.1106055010899703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(05)'!$C$4:$P$4</c:f>
              <c:numCache>
                <c:formatCode>"$"#,##0</c:formatCode>
                <c:ptCount val="14"/>
                <c:pt idx="0">
                  <c:v>42287.450859256714</c:v>
                </c:pt>
                <c:pt idx="1">
                  <c:v>68258.077699167465</c:v>
                </c:pt>
                <c:pt idx="2">
                  <c:v>38520.02317429267</c:v>
                </c:pt>
                <c:pt idx="3">
                  <c:v>35547.132164614843</c:v>
                </c:pt>
                <c:pt idx="4">
                  <c:v>35310.771488757615</c:v>
                </c:pt>
                <c:pt idx="5">
                  <c:v>40183.643361315604</c:v>
                </c:pt>
                <c:pt idx="6">
                  <c:v>43717.65409925874</c:v>
                </c:pt>
                <c:pt idx="7">
                  <c:v>33146.107977623979</c:v>
                </c:pt>
                <c:pt idx="8">
                  <c:v>74994.392563135101</c:v>
                </c:pt>
                <c:pt idx="9">
                  <c:v>60746.211864672827</c:v>
                </c:pt>
                <c:pt idx="10">
                  <c:v>60083.305535798958</c:v>
                </c:pt>
                <c:pt idx="11">
                  <c:v>37122.457025861127</c:v>
                </c:pt>
                <c:pt idx="12">
                  <c:v>15280.844717783166</c:v>
                </c:pt>
                <c:pt idx="13">
                  <c:v>31040.662846074421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D-4857-A0A3-091A6009A795}"/>
            </c:ext>
          </c:extLst>
        </c:ser>
        <c:ser>
          <c:idx val="2"/>
          <c:order val="1"/>
          <c:tx>
            <c:strRef>
              <c:f>'Chart Data (05)'!$B$12</c:f>
              <c:strCache>
                <c:ptCount val="1"/>
                <c:pt idx="0">
                  <c:v>South Carolina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(05)'!$C$12:$P$12</c:f>
              <c:numCache>
                <c:formatCode>"$"#,##0</c:formatCode>
                <c:ptCount val="14"/>
                <c:pt idx="0">
                  <c:v>32927.335123297547</c:v>
                </c:pt>
                <c:pt idx="1">
                  <c:v>52856.321271547211</c:v>
                </c:pt>
                <c:pt idx="2">
                  <c:v>36141.529022067683</c:v>
                </c:pt>
                <c:pt idx="3">
                  <c:v>32468.353785874919</c:v>
                </c:pt>
                <c:pt idx="4">
                  <c:v>27391.424644886363</c:v>
                </c:pt>
                <c:pt idx="5">
                  <c:v>35076.448623853212</c:v>
                </c:pt>
                <c:pt idx="6">
                  <c:v>42241.748551656936</c:v>
                </c:pt>
                <c:pt idx="7">
                  <c:v>30243.777993568812</c:v>
                </c:pt>
                <c:pt idx="8">
                  <c:v>44268.78984917936</c:v>
                </c:pt>
                <c:pt idx="9">
                  <c:v>41765.409484685297</c:v>
                </c:pt>
                <c:pt idx="10">
                  <c:v>35452.154139050886</c:v>
                </c:pt>
                <c:pt idx="11">
                  <c:v>34562.979917349825</c:v>
                </c:pt>
                <c:pt idx="12">
                  <c:v>13560.946707707461</c:v>
                </c:pt>
                <c:pt idx="13">
                  <c:v>23410.49195909447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1D-4857-A0A3-091A6009A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93463544"/>
        <c:axId val="1893466648"/>
      </c:barChart>
      <c:catAx>
        <c:axId val="1893463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93466648"/>
        <c:crosses val="autoZero"/>
        <c:auto val="1"/>
        <c:lblAlgn val="ctr"/>
        <c:lblOffset val="100"/>
        <c:noMultiLvlLbl val="0"/>
      </c:catAx>
      <c:valAx>
        <c:axId val="1893466648"/>
        <c:scaling>
          <c:orientation val="minMax"/>
          <c:max val="1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(2005)</a:t>
                </a:r>
              </a:p>
            </c:rich>
          </c:tx>
          <c:layout>
            <c:manualLayout>
              <c:xMode val="edge"/>
              <c:yMode val="edge"/>
              <c:x val="0.49106142327362701"/>
              <c:y val="0.92509011860024304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93463544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9995349998036"/>
          <c:y val="0.72589600588605196"/>
          <c:w val="0.15439557690383299"/>
          <c:h val="9.1106055010899703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(96)'!$C$62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CAF-4641-85DA-08D00A60197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CAF-4641-85DA-08D00A601977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CAF-4641-85DA-08D00A601977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CAF-4641-85DA-08D00A601977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CAF-4641-85DA-08D00A601977}"/>
              </c:ext>
            </c:extLst>
          </c:dPt>
          <c:dPt>
            <c:idx val="5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CAF-4641-85DA-08D00A601977}"/>
              </c:ext>
            </c:extLst>
          </c:dPt>
          <c:dPt>
            <c:idx val="6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CAF-4641-85DA-08D00A601977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CAF-4641-85DA-08D00A601977}"/>
              </c:ext>
            </c:extLst>
          </c:dPt>
          <c:dPt>
            <c:idx val="8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CAF-4641-85DA-08D00A601977}"/>
              </c:ext>
            </c:extLst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CAF-4641-85DA-08D00A601977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CAF-4641-85DA-08D00A601977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1CAF-4641-85DA-08D00A601977}"/>
              </c:ext>
            </c:extLst>
          </c:dPt>
          <c:dLbls>
            <c:dLbl>
              <c:idx val="0"/>
              <c:layout>
                <c:manualLayout>
                  <c:x val="-2.89622886167802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AF-4641-85DA-08D00A6019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(96)'!$B$63:$B$74</c:f>
              <c:strCache>
                <c:ptCount val="12"/>
                <c:pt idx="0">
                  <c:v>DC</c:v>
                </c:pt>
                <c:pt idx="1">
                  <c:v>MD</c:v>
                </c:pt>
                <c:pt idx="2">
                  <c:v>WV</c:v>
                </c:pt>
                <c:pt idx="3">
                  <c:v>VA</c:v>
                </c:pt>
                <c:pt idx="4">
                  <c:v>US</c:v>
                </c:pt>
                <c:pt idx="5">
                  <c:v>GA</c:v>
                </c:pt>
                <c:pt idx="6">
                  <c:v>PA</c:v>
                </c:pt>
                <c:pt idx="7">
                  <c:v>KY</c:v>
                </c:pt>
                <c:pt idx="8">
                  <c:v>OH</c:v>
                </c:pt>
                <c:pt idx="9">
                  <c:v>TN</c:v>
                </c:pt>
                <c:pt idx="10">
                  <c:v>SC</c:v>
                </c:pt>
                <c:pt idx="11">
                  <c:v>NC</c:v>
                </c:pt>
              </c:strCache>
            </c:strRef>
          </c:cat>
          <c:val>
            <c:numRef>
              <c:f>'Chart Data (96)'!$C$63:$C$74</c:f>
              <c:numCache>
                <c:formatCode>#,##0.00</c:formatCode>
                <c:ptCount val="12"/>
                <c:pt idx="0">
                  <c:v>3.9433816481976761E-2</c:v>
                </c:pt>
                <c:pt idx="1">
                  <c:v>0.54684270244419675</c:v>
                </c:pt>
                <c:pt idx="2">
                  <c:v>0.79608738426927728</c:v>
                </c:pt>
                <c:pt idx="3">
                  <c:v>0.82022996959593186</c:v>
                </c:pt>
                <c:pt idx="4">
                  <c:v>1</c:v>
                </c:pt>
                <c:pt idx="5">
                  <c:v>1.0678421417463704</c:v>
                </c:pt>
                <c:pt idx="6">
                  <c:v>1.1452799928366399</c:v>
                </c:pt>
                <c:pt idx="7">
                  <c:v>1.2571289017536695</c:v>
                </c:pt>
                <c:pt idx="8">
                  <c:v>1.3603632931177141</c:v>
                </c:pt>
                <c:pt idx="9">
                  <c:v>1.38723558394489</c:v>
                </c:pt>
                <c:pt idx="10">
                  <c:v>1.4094948154946358</c:v>
                </c:pt>
                <c:pt idx="11">
                  <c:v>1.5727940099189073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AF-4641-85DA-08D00A601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92690680"/>
        <c:axId val="-2092009944"/>
        <c:extLst/>
      </c:barChart>
      <c:catAx>
        <c:axId val="-2092690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92009944"/>
        <c:crosses val="autoZero"/>
        <c:auto val="1"/>
        <c:lblAlgn val="ctr"/>
        <c:lblOffset val="100"/>
        <c:noMultiLvlLbl val="0"/>
      </c:catAx>
      <c:valAx>
        <c:axId val="-2092009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Manufacturing - </a:t>
                </a:r>
                <a:r>
                  <a:rPr lang="en-US" sz="1400" b="1" i="0" u="none" strike="noStrike" baseline="0">
                    <a:effectLst/>
                  </a:rPr>
                  <a:t>Location Quotient </a:t>
                </a:r>
                <a:r>
                  <a:rPr lang="en-US" sz="1400" b="1" i="0" baseline="0">
                    <a:effectLst/>
                  </a:rPr>
                  <a:t>(1996)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-209269068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(05)'!$C$4:$P$4</c:f>
              <c:numCache>
                <c:formatCode>"$"#,##0</c:formatCode>
                <c:ptCount val="14"/>
                <c:pt idx="0">
                  <c:v>42287.450859256714</c:v>
                </c:pt>
                <c:pt idx="1">
                  <c:v>68258.077699167465</c:v>
                </c:pt>
                <c:pt idx="2">
                  <c:v>38520.02317429267</c:v>
                </c:pt>
                <c:pt idx="3">
                  <c:v>35547.132164614843</c:v>
                </c:pt>
                <c:pt idx="4">
                  <c:v>35310.771488757615</c:v>
                </c:pt>
                <c:pt idx="5">
                  <c:v>40183.643361315604</c:v>
                </c:pt>
                <c:pt idx="6">
                  <c:v>43717.65409925874</c:v>
                </c:pt>
                <c:pt idx="7">
                  <c:v>33146.107977623979</c:v>
                </c:pt>
                <c:pt idx="8">
                  <c:v>74994.392563135101</c:v>
                </c:pt>
                <c:pt idx="9">
                  <c:v>60746.211864672827</c:v>
                </c:pt>
                <c:pt idx="10">
                  <c:v>60083.305535798958</c:v>
                </c:pt>
                <c:pt idx="11">
                  <c:v>37122.457025861127</c:v>
                </c:pt>
                <c:pt idx="12">
                  <c:v>15280.844717783166</c:v>
                </c:pt>
                <c:pt idx="13">
                  <c:v>31040.662846074421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0-4D4E-BAB7-958DF621AD71}"/>
            </c:ext>
          </c:extLst>
        </c:ser>
        <c:ser>
          <c:idx val="2"/>
          <c:order val="1"/>
          <c:tx>
            <c:strRef>
              <c:f>'Chart Data (05)'!$B$13</c:f>
              <c:strCache>
                <c:ptCount val="1"/>
                <c:pt idx="0">
                  <c:v>Tennessee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(05)'!$C$13:$P$13</c:f>
              <c:numCache>
                <c:formatCode>"$"#,##0</c:formatCode>
                <c:ptCount val="14"/>
                <c:pt idx="0">
                  <c:v>35879.275875063446</c:v>
                </c:pt>
                <c:pt idx="1">
                  <c:v>57371.324545380747</c:v>
                </c:pt>
                <c:pt idx="2">
                  <c:v>36363.453094162025</c:v>
                </c:pt>
                <c:pt idx="3">
                  <c:v>31880.405217998225</c:v>
                </c:pt>
                <c:pt idx="4">
                  <c:v>33409.433383308344</c:v>
                </c:pt>
                <c:pt idx="5">
                  <c:v>37623.205989281989</c:v>
                </c:pt>
                <c:pt idx="6">
                  <c:v>42848.275790365718</c:v>
                </c:pt>
                <c:pt idx="7">
                  <c:v>34082.839084885993</c:v>
                </c:pt>
                <c:pt idx="8">
                  <c:v>44426.035868387153</c:v>
                </c:pt>
                <c:pt idx="9">
                  <c:v>50217.047523527028</c:v>
                </c:pt>
                <c:pt idx="10">
                  <c:v>37402.588355061918</c:v>
                </c:pt>
                <c:pt idx="11">
                  <c:v>39075.497239778677</c:v>
                </c:pt>
                <c:pt idx="12">
                  <c:v>16089.704008700464</c:v>
                </c:pt>
                <c:pt idx="13">
                  <c:v>24961.72063867193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0-4D4E-BAB7-958DF621A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92889416"/>
        <c:axId val="1893631192"/>
      </c:barChart>
      <c:catAx>
        <c:axId val="18928894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93631192"/>
        <c:crosses val="autoZero"/>
        <c:auto val="1"/>
        <c:lblAlgn val="ctr"/>
        <c:lblOffset val="100"/>
        <c:noMultiLvlLbl val="0"/>
      </c:catAx>
      <c:valAx>
        <c:axId val="1893631192"/>
        <c:scaling>
          <c:orientation val="minMax"/>
          <c:max val="1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(2005)</a:t>
                </a:r>
              </a:p>
            </c:rich>
          </c:tx>
          <c:layout>
            <c:manualLayout>
              <c:xMode val="edge"/>
              <c:yMode val="edge"/>
              <c:x val="0.48217874215873202"/>
              <c:y val="0.92944330159108801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92889416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0608057990618598"/>
          <c:y val="0.67459323018346296"/>
          <c:w val="0.1367443321436120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572946896160699"/>
          <c:y val="2.218866588013999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(05)'!$B$4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(05)'!$C$4:$P$4</c:f>
              <c:numCache>
                <c:formatCode>"$"#,##0</c:formatCode>
                <c:ptCount val="14"/>
                <c:pt idx="0">
                  <c:v>42287.450859256714</c:v>
                </c:pt>
                <c:pt idx="1">
                  <c:v>68258.077699167465</c:v>
                </c:pt>
                <c:pt idx="2">
                  <c:v>38520.02317429267</c:v>
                </c:pt>
                <c:pt idx="3">
                  <c:v>35547.132164614843</c:v>
                </c:pt>
                <c:pt idx="4">
                  <c:v>35310.771488757615</c:v>
                </c:pt>
                <c:pt idx="5">
                  <c:v>40183.643361315604</c:v>
                </c:pt>
                <c:pt idx="6">
                  <c:v>43717.65409925874</c:v>
                </c:pt>
                <c:pt idx="7">
                  <c:v>33146.107977623979</c:v>
                </c:pt>
                <c:pt idx="8">
                  <c:v>74994.392563135101</c:v>
                </c:pt>
                <c:pt idx="9">
                  <c:v>60746.211864672827</c:v>
                </c:pt>
                <c:pt idx="10">
                  <c:v>60083.305535798958</c:v>
                </c:pt>
                <c:pt idx="11">
                  <c:v>37122.457025861127</c:v>
                </c:pt>
                <c:pt idx="12">
                  <c:v>15280.844717783166</c:v>
                </c:pt>
                <c:pt idx="13">
                  <c:v>31040.662846074421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350-B4E5-BD9B0447DA62}"/>
            </c:ext>
          </c:extLst>
        </c:ser>
        <c:ser>
          <c:idx val="2"/>
          <c:order val="1"/>
          <c:tx>
            <c:strRef>
              <c:f>'Chart Data (05)'!$B$14</c:f>
              <c:strCache>
                <c:ptCount val="1"/>
                <c:pt idx="0">
                  <c:v>West Virginia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(05)'!$C$2:$P$2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(05)'!$C$14:$P$14</c:f>
              <c:numCache>
                <c:formatCode>"$"#,##0</c:formatCode>
                <c:ptCount val="14"/>
                <c:pt idx="0">
                  <c:v>31346.85726694105</c:v>
                </c:pt>
                <c:pt idx="1">
                  <c:v>56909.641876795402</c:v>
                </c:pt>
                <c:pt idx="2">
                  <c:v>33089.208422588919</c:v>
                </c:pt>
                <c:pt idx="3">
                  <c:v>28764.355519862645</c:v>
                </c:pt>
                <c:pt idx="4">
                  <c:v>54302.392349807633</c:v>
                </c:pt>
                <c:pt idx="5">
                  <c:v>34207.388967199782</c:v>
                </c:pt>
                <c:pt idx="6">
                  <c:v>43046.0160657425</c:v>
                </c:pt>
                <c:pt idx="7">
                  <c:v>27861.261820175438</c:v>
                </c:pt>
                <c:pt idx="8">
                  <c:v>37648.67797624135</c:v>
                </c:pt>
                <c:pt idx="9">
                  <c:v>32815.095700267615</c:v>
                </c:pt>
                <c:pt idx="10">
                  <c:v>30630.358917442158</c:v>
                </c:pt>
                <c:pt idx="11">
                  <c:v>31427.632273981926</c:v>
                </c:pt>
                <c:pt idx="12">
                  <c:v>12539.458371230166</c:v>
                </c:pt>
                <c:pt idx="13">
                  <c:v>21870.103630483307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350-B4E5-BD9B0447D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98712792"/>
        <c:axId val="1898706360"/>
      </c:barChart>
      <c:catAx>
        <c:axId val="1898712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98706360"/>
        <c:crosses val="autoZero"/>
        <c:auto val="1"/>
        <c:lblAlgn val="ctr"/>
        <c:lblOffset val="100"/>
        <c:noMultiLvlLbl val="0"/>
      </c:catAx>
      <c:valAx>
        <c:axId val="1898706360"/>
        <c:scaling>
          <c:orientation val="minMax"/>
          <c:max val="1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(2005)</a:t>
                </a:r>
              </a:p>
            </c:rich>
          </c:tx>
          <c:layout>
            <c:manualLayout>
              <c:xMode val="edge"/>
              <c:yMode val="edge"/>
              <c:x val="0.51363590636162004"/>
              <c:y val="0.92944347297624497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98712792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710101811612299"/>
          <c:y val="0.72544457738219803"/>
          <c:w val="0.16027932515724"/>
          <c:h val="8.7053819639713398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(10)'!$C$32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926-4E94-9B22-EF540DFB745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926-4E94-9B22-EF540DFB7451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926-4E94-9B22-EF540DFB7451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926-4E94-9B22-EF540DFB7451}"/>
              </c:ext>
            </c:extLst>
          </c:dPt>
          <c:dPt>
            <c:idx val="4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926-4E94-9B22-EF540DFB7451}"/>
              </c:ext>
            </c:extLst>
          </c:dPt>
          <c:dPt>
            <c:idx val="5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926-4E94-9B22-EF540DFB7451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926-4E94-9B22-EF540DFB7451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926-4E94-9B22-EF540DFB7451}"/>
              </c:ext>
            </c:extLst>
          </c:dPt>
          <c:dPt>
            <c:idx val="8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926-4E94-9B22-EF540DFB7451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926-4E94-9B22-EF540DFB7451}"/>
              </c:ext>
            </c:extLst>
          </c:dPt>
          <c:dPt>
            <c:idx val="10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F926-4E94-9B22-EF540DFB7451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F926-4E94-9B22-EF540DFB74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(10)'!$B$33:$B$44</c:f>
              <c:strCache>
                <c:ptCount val="12"/>
                <c:pt idx="0">
                  <c:v>WV</c:v>
                </c:pt>
                <c:pt idx="1">
                  <c:v>KY</c:v>
                </c:pt>
                <c:pt idx="2">
                  <c:v>TN</c:v>
                </c:pt>
                <c:pt idx="3">
                  <c:v>SC</c:v>
                </c:pt>
                <c:pt idx="4">
                  <c:v>PA</c:v>
                </c:pt>
                <c:pt idx="5">
                  <c:v>OH</c:v>
                </c:pt>
                <c:pt idx="6">
                  <c:v>NC</c:v>
                </c:pt>
                <c:pt idx="7">
                  <c:v>US</c:v>
                </c:pt>
                <c:pt idx="8">
                  <c:v>GA</c:v>
                </c:pt>
                <c:pt idx="9">
                  <c:v>MD</c:v>
                </c:pt>
                <c:pt idx="10">
                  <c:v>VA</c:v>
                </c:pt>
                <c:pt idx="11">
                  <c:v>DC</c:v>
                </c:pt>
              </c:strCache>
            </c:strRef>
          </c:cat>
          <c:val>
            <c:numRef>
              <c:f>'Chart Data (10)'!$C$33:$C$44</c:f>
              <c:numCache>
                <c:formatCode>#,##0.00</c:formatCode>
                <c:ptCount val="12"/>
                <c:pt idx="0">
                  <c:v>0.66750020654368658</c:v>
                </c:pt>
                <c:pt idx="1">
                  <c:v>0.80135202835195296</c:v>
                </c:pt>
                <c:pt idx="2">
                  <c:v>0.90997899186806119</c:v>
                </c:pt>
                <c:pt idx="3">
                  <c:v>0.94219487956894965</c:v>
                </c:pt>
                <c:pt idx="4">
                  <c:v>0.96170956106895333</c:v>
                </c:pt>
                <c:pt idx="5">
                  <c:v>0.97273502862135131</c:v>
                </c:pt>
                <c:pt idx="6">
                  <c:v>0.97821545365678775</c:v>
                </c:pt>
                <c:pt idx="7">
                  <c:v>1</c:v>
                </c:pt>
                <c:pt idx="8">
                  <c:v>1.0693649937632426</c:v>
                </c:pt>
                <c:pt idx="9">
                  <c:v>1.2052944680590336</c:v>
                </c:pt>
                <c:pt idx="10">
                  <c:v>1.407355617503167</c:v>
                </c:pt>
                <c:pt idx="11">
                  <c:v>1.581129450660153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926-4E94-9B22-EF540DFB7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95395672"/>
        <c:axId val="1895398648"/>
        <c:extLst/>
      </c:barChart>
      <c:catAx>
        <c:axId val="1895395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95398648"/>
        <c:crosses val="autoZero"/>
        <c:auto val="1"/>
        <c:lblAlgn val="ctr"/>
        <c:lblOffset val="100"/>
        <c:noMultiLvlLbl val="0"/>
      </c:catAx>
      <c:valAx>
        <c:axId val="1895398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Professional and Business Services - </a:t>
                </a:r>
                <a:r>
                  <a:rPr lang="en-US" sz="1400" b="1" i="0" u="none" strike="noStrike" baseline="0">
                    <a:effectLst/>
                  </a:rPr>
                  <a:t>Location Quotient </a:t>
                </a:r>
                <a:r>
                  <a:rPr lang="en-US" sz="1400" b="1" i="0" baseline="0">
                    <a:effectLst/>
                  </a:rPr>
                  <a:t>(2010)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89539567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(10)'!$G$32</c:f>
              <c:strCache>
                <c:ptCount val="1"/>
                <c:pt idx="0">
                  <c:v> Avg Wage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11B-4FA9-85EA-50D4D68BDAA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11B-4FA9-85EA-50D4D68BDAAA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11B-4FA9-85EA-50D4D68BDAAA}"/>
              </c:ext>
            </c:extLst>
          </c:dPt>
          <c:dPt>
            <c:idx val="3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11B-4FA9-85EA-50D4D68BDAA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11B-4FA9-85EA-50D4D68BDAAA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11B-4FA9-85EA-50D4D68BDAAA}"/>
              </c:ext>
            </c:extLst>
          </c:dPt>
          <c:dPt>
            <c:idx val="6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11B-4FA9-85EA-50D4D68BDAAA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11B-4FA9-85EA-50D4D68BDAAA}"/>
              </c:ext>
            </c:extLst>
          </c:dPt>
          <c:dPt>
            <c:idx val="8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11B-4FA9-85EA-50D4D68BDAAA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11B-4FA9-85EA-50D4D68BDAAA}"/>
              </c:ext>
            </c:extLst>
          </c:dPt>
          <c:dPt>
            <c:idx val="10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E11B-4FA9-85EA-50D4D68BDAAA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E11B-4FA9-85EA-50D4D68BDA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(10)'!$F$33:$F$44</c:f>
              <c:strCache>
                <c:ptCount val="12"/>
                <c:pt idx="0">
                  <c:v>WV</c:v>
                </c:pt>
                <c:pt idx="1">
                  <c:v>KY</c:v>
                </c:pt>
                <c:pt idx="2">
                  <c:v>SC</c:v>
                </c:pt>
                <c:pt idx="3">
                  <c:v>TN</c:v>
                </c:pt>
                <c:pt idx="4">
                  <c:v>NC</c:v>
                </c:pt>
                <c:pt idx="5">
                  <c:v>OH</c:v>
                </c:pt>
                <c:pt idx="6">
                  <c:v>GA</c:v>
                </c:pt>
                <c:pt idx="7">
                  <c:v>US</c:v>
                </c:pt>
                <c:pt idx="8">
                  <c:v>PA</c:v>
                </c:pt>
                <c:pt idx="9">
                  <c:v>MD</c:v>
                </c:pt>
                <c:pt idx="10">
                  <c:v>VA</c:v>
                </c:pt>
                <c:pt idx="11">
                  <c:v>DC</c:v>
                </c:pt>
              </c:strCache>
            </c:strRef>
          </c:cat>
          <c:val>
            <c:numRef>
              <c:f>'Chart Data (10)'!$G$33:$G$44</c:f>
              <c:numCache>
                <c:formatCode>"$"#,##0</c:formatCode>
                <c:ptCount val="12"/>
                <c:pt idx="0">
                  <c:v>39971.87503309505</c:v>
                </c:pt>
                <c:pt idx="1">
                  <c:v>41877.637975149257</c:v>
                </c:pt>
                <c:pt idx="2">
                  <c:v>42878.260916939842</c:v>
                </c:pt>
                <c:pt idx="3">
                  <c:v>47450.786742796321</c:v>
                </c:pt>
                <c:pt idx="4">
                  <c:v>51304.113936407106</c:v>
                </c:pt>
                <c:pt idx="5">
                  <c:v>52154.474271077946</c:v>
                </c:pt>
                <c:pt idx="6">
                  <c:v>53966.29652457717</c:v>
                </c:pt>
                <c:pt idx="7">
                  <c:v>60145.174468291101</c:v>
                </c:pt>
                <c:pt idx="8">
                  <c:v>63481.535148364484</c:v>
                </c:pt>
                <c:pt idx="9">
                  <c:v>67406.52984663457</c:v>
                </c:pt>
                <c:pt idx="10">
                  <c:v>75879.792006392425</c:v>
                </c:pt>
                <c:pt idx="11">
                  <c:v>97333.28106727697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11B-4FA9-85EA-50D4D68BD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78200760"/>
        <c:axId val="1878203736"/>
        <c:extLst/>
      </c:barChart>
      <c:catAx>
        <c:axId val="1878200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78203736"/>
        <c:crosses val="autoZero"/>
        <c:auto val="1"/>
        <c:lblAlgn val="ctr"/>
        <c:lblOffset val="100"/>
        <c:noMultiLvlLbl val="0"/>
      </c:catAx>
      <c:valAx>
        <c:axId val="1878203736"/>
        <c:scaling>
          <c:orientation val="minMax"/>
          <c:max val="100000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Professional and Business Services - </a:t>
                </a:r>
                <a:r>
                  <a:rPr lang="en-US" sz="1400" b="1" i="0" u="none" strike="noStrike" baseline="0">
                    <a:effectLst/>
                  </a:rPr>
                  <a:t>Average Wages </a:t>
                </a:r>
                <a:r>
                  <a:rPr lang="en-US" sz="1400" b="1" i="0" baseline="0">
                    <a:effectLst/>
                  </a:rPr>
                  <a:t>(2010)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187820076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(10)'!$C$47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A4C-48F8-828D-B1E04E3D6A83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A4C-48F8-828D-B1E04E3D6A83}"/>
              </c:ext>
            </c:extLst>
          </c:dPt>
          <c:dPt>
            <c:idx val="2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A4C-48F8-828D-B1E04E3D6A8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A4C-48F8-828D-B1E04E3D6A83}"/>
              </c:ext>
            </c:extLst>
          </c:dPt>
          <c:dPt>
            <c:idx val="4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A4C-48F8-828D-B1E04E3D6A83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A4C-48F8-828D-B1E04E3D6A83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A4C-48F8-828D-B1E04E3D6A83}"/>
              </c:ext>
            </c:extLst>
          </c:dPt>
          <c:dPt>
            <c:idx val="7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A4C-48F8-828D-B1E04E3D6A83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A4C-48F8-828D-B1E04E3D6A83}"/>
              </c:ext>
            </c:extLst>
          </c:dPt>
          <c:dPt>
            <c:idx val="9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A4C-48F8-828D-B1E04E3D6A83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5A4C-48F8-828D-B1E04E3D6A83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5A4C-48F8-828D-B1E04E3D6A83}"/>
              </c:ext>
            </c:extLst>
          </c:dPt>
          <c:dLbls>
            <c:dLbl>
              <c:idx val="0"/>
              <c:layout>
                <c:manualLayout>
                  <c:x val="-4.4981985796709397E-4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4C-48F8-828D-B1E04E3D6A83}"/>
                </c:ext>
              </c:extLst>
            </c:dLbl>
            <c:dLbl>
              <c:idx val="1"/>
              <c:layout>
                <c:manualLayout>
                  <c:x val="-2.09981510748985E-3"/>
                  <c:y val="2.02399598643189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4C-48F8-828D-B1E04E3D6A83}"/>
                </c:ext>
              </c:extLst>
            </c:dLbl>
            <c:dLbl>
              <c:idx val="2"/>
              <c:layout>
                <c:manualLayout>
                  <c:x val="-2.1732999569390602E-3"/>
                  <c:y val="7.4212328862014602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4C-48F8-828D-B1E04E3D6A83}"/>
                </c:ext>
              </c:extLst>
            </c:dLbl>
            <c:dLbl>
              <c:idx val="3"/>
              <c:layout>
                <c:manualLayout>
                  <c:x val="-2.2931901995050302E-3"/>
                  <c:y val="-7.4212328862014602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4C-48F8-828D-B1E04E3D6A83}"/>
                </c:ext>
              </c:extLst>
            </c:dLbl>
            <c:dLbl>
              <c:idx val="4"/>
              <c:layout>
                <c:manualLayout>
                  <c:x val="-3.7032892397234601E-3"/>
                  <c:y val="2.023995986431820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4C-48F8-828D-B1E04E3D6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(10)'!$B$48:$B$59</c:f>
              <c:strCache>
                <c:ptCount val="12"/>
                <c:pt idx="0">
                  <c:v>OH</c:v>
                </c:pt>
                <c:pt idx="1">
                  <c:v>NC</c:v>
                </c:pt>
                <c:pt idx="2">
                  <c:v>SC</c:v>
                </c:pt>
                <c:pt idx="3">
                  <c:v>PA</c:v>
                </c:pt>
                <c:pt idx="4">
                  <c:v>TN</c:v>
                </c:pt>
                <c:pt idx="5">
                  <c:v>US</c:v>
                </c:pt>
                <c:pt idx="6">
                  <c:v>KY</c:v>
                </c:pt>
                <c:pt idx="7">
                  <c:v>GA</c:v>
                </c:pt>
                <c:pt idx="8">
                  <c:v>WV</c:v>
                </c:pt>
                <c:pt idx="9">
                  <c:v>VA</c:v>
                </c:pt>
                <c:pt idx="10">
                  <c:v>MD</c:v>
                </c:pt>
                <c:pt idx="11">
                  <c:v>DC</c:v>
                </c:pt>
              </c:strCache>
            </c:strRef>
          </c:cat>
          <c:val>
            <c:numRef>
              <c:f>'Chart Data (10)'!$C$48:$C$59</c:f>
              <c:numCache>
                <c:formatCode>#,##0.00</c:formatCode>
                <c:ptCount val="12"/>
                <c:pt idx="0">
                  <c:v>0.73923671277515191</c:v>
                </c:pt>
                <c:pt idx="1">
                  <c:v>0.81483037981308115</c:v>
                </c:pt>
                <c:pt idx="2">
                  <c:v>0.83618134327367299</c:v>
                </c:pt>
                <c:pt idx="3">
                  <c:v>0.85848786803510713</c:v>
                </c:pt>
                <c:pt idx="4">
                  <c:v>0.87767109229398887</c:v>
                </c:pt>
                <c:pt idx="5">
                  <c:v>1</c:v>
                </c:pt>
                <c:pt idx="6">
                  <c:v>1.0612461633781176</c:v>
                </c:pt>
                <c:pt idx="7">
                  <c:v>1.2296253632561756</c:v>
                </c:pt>
                <c:pt idx="8">
                  <c:v>1.5128709550415331</c:v>
                </c:pt>
                <c:pt idx="9">
                  <c:v>2.1158052696012657</c:v>
                </c:pt>
                <c:pt idx="10">
                  <c:v>2.445055840801404</c:v>
                </c:pt>
                <c:pt idx="11">
                  <c:v>13.02574402611687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A4C-48F8-828D-B1E04E3D6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13527224"/>
        <c:axId val="1903190888"/>
        <c:extLst/>
      </c:barChart>
      <c:catAx>
        <c:axId val="1913527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03190888"/>
        <c:crosses val="autoZero"/>
        <c:auto val="1"/>
        <c:lblAlgn val="ctr"/>
        <c:lblOffset val="100"/>
        <c:noMultiLvlLbl val="0"/>
      </c:catAx>
      <c:valAx>
        <c:axId val="1903190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Federal Government- </a:t>
                </a:r>
                <a:r>
                  <a:rPr lang="en-US" sz="1400" b="1" i="0" u="none" strike="noStrike" baseline="0">
                    <a:effectLst/>
                  </a:rPr>
                  <a:t>Location Quotient </a:t>
                </a:r>
                <a:r>
                  <a:rPr lang="en-US" sz="1400" b="1" i="0" baseline="0">
                    <a:effectLst/>
                  </a:rPr>
                  <a:t>(2010)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91352722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(10)'!$G$47</c:f>
              <c:strCache>
                <c:ptCount val="1"/>
                <c:pt idx="0">
                  <c:v>Avg Wage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C57-4714-9026-D307D81BA074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C57-4714-9026-D307D81BA07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C57-4714-9026-D307D81BA074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C57-4714-9026-D307D81BA074}"/>
              </c:ext>
            </c:extLst>
          </c:dPt>
          <c:dPt>
            <c:idx val="4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C57-4714-9026-D307D81BA07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C57-4714-9026-D307D81BA074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C57-4714-9026-D307D81BA074}"/>
              </c:ext>
            </c:extLst>
          </c:dPt>
          <c:dPt>
            <c:idx val="7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C57-4714-9026-D307D81BA074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C57-4714-9026-D307D81BA074}"/>
              </c:ext>
            </c:extLst>
          </c:dPt>
          <c:dPt>
            <c:idx val="9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C57-4714-9026-D307D81BA074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C57-4714-9026-D307D81BA074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9C57-4714-9026-D307D81BA0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(10)'!$F$48:$F$59</c:f>
              <c:strCache>
                <c:ptCount val="12"/>
                <c:pt idx="0">
                  <c:v>KY</c:v>
                </c:pt>
                <c:pt idx="1">
                  <c:v>SC</c:v>
                </c:pt>
                <c:pt idx="2">
                  <c:v>NC</c:v>
                </c:pt>
                <c:pt idx="3">
                  <c:v>PA</c:v>
                </c:pt>
                <c:pt idx="4">
                  <c:v>WV</c:v>
                </c:pt>
                <c:pt idx="5">
                  <c:v>OH</c:v>
                </c:pt>
                <c:pt idx="6">
                  <c:v>TN</c:v>
                </c:pt>
                <c:pt idx="7">
                  <c:v>GA</c:v>
                </c:pt>
                <c:pt idx="8">
                  <c:v>US</c:v>
                </c:pt>
                <c:pt idx="9">
                  <c:v>VA</c:v>
                </c:pt>
                <c:pt idx="10">
                  <c:v>MD</c:v>
                </c:pt>
                <c:pt idx="11">
                  <c:v>DC</c:v>
                </c:pt>
              </c:strCache>
            </c:strRef>
          </c:cat>
          <c:val>
            <c:numRef>
              <c:f>'Chart Data (10)'!$G$48:$G$59</c:f>
              <c:numCache>
                <c:formatCode>"$"#,##0</c:formatCode>
                <c:ptCount val="12"/>
                <c:pt idx="0">
                  <c:v>56020.095483079247</c:v>
                </c:pt>
                <c:pt idx="1">
                  <c:v>58095.570220212918</c:v>
                </c:pt>
                <c:pt idx="2">
                  <c:v>58907.944159686631</c:v>
                </c:pt>
                <c:pt idx="3">
                  <c:v>64531.519798455556</c:v>
                </c:pt>
                <c:pt idx="4">
                  <c:v>64661.040974212032</c:v>
                </c:pt>
                <c:pt idx="5">
                  <c:v>66232.881659182225</c:v>
                </c:pt>
                <c:pt idx="6">
                  <c:v>66343.940322734648</c:v>
                </c:pt>
                <c:pt idx="7">
                  <c:v>66659.370950810538</c:v>
                </c:pt>
                <c:pt idx="8">
                  <c:v>69197.807531032639</c:v>
                </c:pt>
                <c:pt idx="9">
                  <c:v>83032.81716178426</c:v>
                </c:pt>
                <c:pt idx="10">
                  <c:v>88914.63417929654</c:v>
                </c:pt>
                <c:pt idx="11">
                  <c:v>96787.730564313941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C57-4714-9026-D307D81BA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15089496"/>
        <c:axId val="1915024440"/>
        <c:extLst/>
      </c:barChart>
      <c:catAx>
        <c:axId val="1915089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15024440"/>
        <c:crosses val="autoZero"/>
        <c:auto val="1"/>
        <c:lblAlgn val="ctr"/>
        <c:lblOffset val="100"/>
        <c:noMultiLvlLbl val="0"/>
      </c:catAx>
      <c:valAx>
        <c:axId val="1915024440"/>
        <c:scaling>
          <c:orientation val="minMax"/>
          <c:max val="100000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Federal Government- </a:t>
                </a:r>
                <a:r>
                  <a:rPr lang="en-US" sz="1400" b="1" i="0" u="none" strike="noStrike" baseline="0">
                    <a:effectLst/>
                  </a:rPr>
                  <a:t>Average Wages </a:t>
                </a:r>
                <a:r>
                  <a:rPr lang="en-US" sz="1400" b="1" i="0" baseline="0">
                    <a:effectLst/>
                  </a:rPr>
                  <a:t>(2010)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191508949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(10)'!$C$62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CAF-4641-85DA-08D00A60197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CAF-4641-85DA-08D00A601977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CAF-4641-85DA-08D00A601977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CAF-4641-85DA-08D00A601977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CAF-4641-85DA-08D00A601977}"/>
              </c:ext>
            </c:extLst>
          </c:dPt>
          <c:dPt>
            <c:idx val="5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CAF-4641-85DA-08D00A601977}"/>
              </c:ext>
            </c:extLst>
          </c:dPt>
          <c:dPt>
            <c:idx val="6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CAF-4641-85DA-08D00A601977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CAF-4641-85DA-08D00A601977}"/>
              </c:ext>
            </c:extLst>
          </c:dPt>
          <c:dPt>
            <c:idx val="8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CAF-4641-85DA-08D00A601977}"/>
              </c:ext>
            </c:extLst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CAF-4641-85DA-08D00A601977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CAF-4641-85DA-08D00A601977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1CAF-4641-85DA-08D00A601977}"/>
              </c:ext>
            </c:extLst>
          </c:dPt>
          <c:dLbls>
            <c:dLbl>
              <c:idx val="0"/>
              <c:layout>
                <c:manualLayout>
                  <c:x val="-2.89622886167802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AF-4641-85DA-08D00A6019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(10)'!$B$63:$B$74</c:f>
              <c:strCache>
                <c:ptCount val="12"/>
                <c:pt idx="0">
                  <c:v>DC</c:v>
                </c:pt>
                <c:pt idx="1">
                  <c:v>MD</c:v>
                </c:pt>
                <c:pt idx="2">
                  <c:v>VA</c:v>
                </c:pt>
                <c:pt idx="3">
                  <c:v>WV</c:v>
                </c:pt>
                <c:pt idx="4">
                  <c:v>US</c:v>
                </c:pt>
                <c:pt idx="5">
                  <c:v>GA</c:v>
                </c:pt>
                <c:pt idx="6">
                  <c:v>PA</c:v>
                </c:pt>
                <c:pt idx="7">
                  <c:v>NC</c:v>
                </c:pt>
                <c:pt idx="8">
                  <c:v>TN</c:v>
                </c:pt>
                <c:pt idx="9">
                  <c:v>SC</c:v>
                </c:pt>
                <c:pt idx="10">
                  <c:v>KY</c:v>
                </c:pt>
                <c:pt idx="11">
                  <c:v>OH</c:v>
                </c:pt>
              </c:strCache>
            </c:strRef>
          </c:cat>
          <c:val>
            <c:numRef>
              <c:f>'Chart Data (10)'!$C$63:$C$74</c:f>
              <c:numCache>
                <c:formatCode>#,##0.00</c:formatCode>
                <c:ptCount val="12"/>
                <c:pt idx="0">
                  <c:v>2.0254866433522176E-2</c:v>
                </c:pt>
                <c:pt idx="1">
                  <c:v>0.52102730079891379</c:v>
                </c:pt>
                <c:pt idx="2">
                  <c:v>0.7231964646245046</c:v>
                </c:pt>
                <c:pt idx="3">
                  <c:v>0.78858422456062416</c:v>
                </c:pt>
                <c:pt idx="4">
                  <c:v>1</c:v>
                </c:pt>
                <c:pt idx="5">
                  <c:v>1.0170046780981985</c:v>
                </c:pt>
                <c:pt idx="6">
                  <c:v>1.1396094178081859</c:v>
                </c:pt>
                <c:pt idx="7">
                  <c:v>1.2676575217782469</c:v>
                </c:pt>
                <c:pt idx="8">
                  <c:v>1.2974559013161315</c:v>
                </c:pt>
                <c:pt idx="9">
                  <c:v>1.3150961039062947</c:v>
                </c:pt>
                <c:pt idx="10">
                  <c:v>1.3590716924903439</c:v>
                </c:pt>
                <c:pt idx="11">
                  <c:v>1.40613573966536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AF-4641-85DA-08D00A601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14914120"/>
        <c:axId val="1914917160"/>
        <c:extLst/>
      </c:barChart>
      <c:catAx>
        <c:axId val="1914914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14917160"/>
        <c:crosses val="autoZero"/>
        <c:auto val="1"/>
        <c:lblAlgn val="ctr"/>
        <c:lblOffset val="100"/>
        <c:noMultiLvlLbl val="0"/>
      </c:catAx>
      <c:valAx>
        <c:axId val="19149171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Manufacturing - </a:t>
                </a:r>
                <a:r>
                  <a:rPr lang="en-US" sz="1400" b="1" i="0" u="none" strike="noStrike" baseline="0">
                    <a:effectLst/>
                  </a:rPr>
                  <a:t>Location Quotient </a:t>
                </a:r>
                <a:r>
                  <a:rPr lang="en-US" sz="1400" b="1" i="0" baseline="0">
                    <a:effectLst/>
                  </a:rPr>
                  <a:t>(2010)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91491412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(10)'!$G$62</c:f>
              <c:strCache>
                <c:ptCount val="1"/>
                <c:pt idx="0">
                  <c:v>Avg Wage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E79-4116-80FF-AF7EAED9613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E79-4116-80FF-AF7EAED9613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E79-4116-80FF-AF7EAED9613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E79-4116-80FF-AF7EAED9613D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E79-4116-80FF-AF7EAED9613D}"/>
              </c:ext>
            </c:extLst>
          </c:dPt>
          <c:dPt>
            <c:idx val="5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E79-4116-80FF-AF7EAED9613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E79-4116-80FF-AF7EAED9613D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E79-4116-80FF-AF7EAED9613D}"/>
              </c:ext>
            </c:extLst>
          </c:dPt>
          <c:dPt>
            <c:idx val="8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E79-4116-80FF-AF7EAED9613D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E79-4116-80FF-AF7EAED9613D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E79-4116-80FF-AF7EAED9613D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2E79-4116-80FF-AF7EAED961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(10)'!$F$63:$F$74</c:f>
              <c:strCache>
                <c:ptCount val="12"/>
                <c:pt idx="0">
                  <c:v>SC</c:v>
                </c:pt>
                <c:pt idx="1">
                  <c:v>KY</c:v>
                </c:pt>
                <c:pt idx="2">
                  <c:v>WV</c:v>
                </c:pt>
                <c:pt idx="3">
                  <c:v>GA</c:v>
                </c:pt>
                <c:pt idx="4">
                  <c:v>NC</c:v>
                </c:pt>
                <c:pt idx="5">
                  <c:v>VA</c:v>
                </c:pt>
                <c:pt idx="6">
                  <c:v>TN</c:v>
                </c:pt>
                <c:pt idx="7">
                  <c:v>OH</c:v>
                </c:pt>
                <c:pt idx="8">
                  <c:v>PA</c:v>
                </c:pt>
                <c:pt idx="9">
                  <c:v>US</c:v>
                </c:pt>
                <c:pt idx="10">
                  <c:v>MD</c:v>
                </c:pt>
                <c:pt idx="11">
                  <c:v>DC</c:v>
                </c:pt>
              </c:strCache>
            </c:strRef>
          </c:cat>
          <c:val>
            <c:numRef>
              <c:f>'Chart Data (10)'!$G$63:$G$74</c:f>
              <c:numCache>
                <c:formatCode>"$"#,##0</c:formatCode>
                <c:ptCount val="12"/>
                <c:pt idx="0">
                  <c:v>49568.167596232968</c:v>
                </c:pt>
                <c:pt idx="1">
                  <c:v>49679.524845789703</c:v>
                </c:pt>
                <c:pt idx="2">
                  <c:v>49963.659826795723</c:v>
                </c:pt>
                <c:pt idx="3">
                  <c:v>50162.592936396679</c:v>
                </c:pt>
                <c:pt idx="4">
                  <c:v>51274.775426183092</c:v>
                </c:pt>
                <c:pt idx="5">
                  <c:v>51639.296728107991</c:v>
                </c:pt>
                <c:pt idx="6">
                  <c:v>51906.387185873216</c:v>
                </c:pt>
                <c:pt idx="7">
                  <c:v>53281.205283504321</c:v>
                </c:pt>
                <c:pt idx="8">
                  <c:v>53662.025192031477</c:v>
                </c:pt>
                <c:pt idx="9">
                  <c:v>57525.667521625255</c:v>
                </c:pt>
                <c:pt idx="10">
                  <c:v>66081.207698937083</c:v>
                </c:pt>
                <c:pt idx="11">
                  <c:v>84276.805863708403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E79-4116-80FF-AF7EAED96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93910424"/>
        <c:axId val="1893809800"/>
        <c:extLst/>
      </c:barChart>
      <c:catAx>
        <c:axId val="1893910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93809800"/>
        <c:crosses val="autoZero"/>
        <c:auto val="1"/>
        <c:lblAlgn val="ctr"/>
        <c:lblOffset val="100"/>
        <c:noMultiLvlLbl val="0"/>
      </c:catAx>
      <c:valAx>
        <c:axId val="1893809800"/>
        <c:scaling>
          <c:orientation val="minMax"/>
          <c:max val="100000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Manufacturing- </a:t>
                </a:r>
                <a:r>
                  <a:rPr lang="en-US" sz="1400" b="1" i="0" u="none" strike="noStrike" baseline="0">
                    <a:effectLst/>
                  </a:rPr>
                  <a:t>Average Wages </a:t>
                </a:r>
                <a:r>
                  <a:rPr lang="en-US" sz="1400" b="1" i="0" baseline="0">
                    <a:effectLst/>
                  </a:rPr>
                  <a:t>(2010)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189391042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(10)'!$B$3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(10)'!$C$3:$P$3</c:f>
              <c:numCache>
                <c:formatCode>"$"#,##0</c:formatCode>
                <c:ptCount val="14"/>
                <c:pt idx="0">
                  <c:v>46750.546542915254</c:v>
                </c:pt>
                <c:pt idx="1">
                  <c:v>69197.807531032639</c:v>
                </c:pt>
                <c:pt idx="2">
                  <c:v>48960.193849719093</c:v>
                </c:pt>
                <c:pt idx="3">
                  <c:v>43493.222597552121</c:v>
                </c:pt>
                <c:pt idx="4">
                  <c:v>49820.322886457849</c:v>
                </c:pt>
                <c:pt idx="5">
                  <c:v>49597.106617379839</c:v>
                </c:pt>
                <c:pt idx="6">
                  <c:v>57525.667521625255</c:v>
                </c:pt>
                <c:pt idx="7">
                  <c:v>39108.547815641243</c:v>
                </c:pt>
                <c:pt idx="8">
                  <c:v>74395.005384102726</c:v>
                </c:pt>
                <c:pt idx="9">
                  <c:v>73976.731736093818</c:v>
                </c:pt>
                <c:pt idx="10">
                  <c:v>60145.174468291101</c:v>
                </c:pt>
                <c:pt idx="11">
                  <c:v>43603.521969901631</c:v>
                </c:pt>
                <c:pt idx="12">
                  <c:v>19387.493371474367</c:v>
                </c:pt>
                <c:pt idx="13">
                  <c:v>29369.668325990449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8-43D4-B4A5-D7A6EDED37AE}"/>
            </c:ext>
          </c:extLst>
        </c:ser>
        <c:ser>
          <c:idx val="1"/>
          <c:order val="1"/>
          <c:tx>
            <c:strRef>
              <c:f>'Chart Data (10)'!$B$4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(10)'!$C$4:$P$4</c:f>
              <c:numCache>
                <c:formatCode>"$"#,##0</c:formatCode>
                <c:ptCount val="14"/>
                <c:pt idx="0">
                  <c:v>49650.994258450592</c:v>
                </c:pt>
                <c:pt idx="1">
                  <c:v>83032.81716178426</c:v>
                </c:pt>
                <c:pt idx="2">
                  <c:v>44361.488437126427</c:v>
                </c:pt>
                <c:pt idx="3">
                  <c:v>39913.80618730851</c:v>
                </c:pt>
                <c:pt idx="4">
                  <c:v>43749.855449537674</c:v>
                </c:pt>
                <c:pt idx="5">
                  <c:v>46572.002085756249</c:v>
                </c:pt>
                <c:pt idx="6">
                  <c:v>51639.296728107991</c:v>
                </c:pt>
                <c:pt idx="7">
                  <c:v>36996.051829892967</c:v>
                </c:pt>
                <c:pt idx="8">
                  <c:v>79138.40935948948</c:v>
                </c:pt>
                <c:pt idx="9">
                  <c:v>64305.899327060331</c:v>
                </c:pt>
                <c:pt idx="10">
                  <c:v>75879.792006392425</c:v>
                </c:pt>
                <c:pt idx="11">
                  <c:v>43405.080232732646</c:v>
                </c:pt>
                <c:pt idx="12">
                  <c:v>17542.308318518648</c:v>
                </c:pt>
                <c:pt idx="13">
                  <c:v>36932.846294958028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8-43D4-B4A5-D7A6EDED3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1109064"/>
        <c:axId val="1901195912"/>
      </c:barChart>
      <c:catAx>
        <c:axId val="1901109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901195912"/>
        <c:crosses val="autoZero"/>
        <c:auto val="1"/>
        <c:lblAlgn val="ctr"/>
        <c:lblOffset val="100"/>
        <c:noMultiLvlLbl val="0"/>
      </c:catAx>
      <c:valAx>
        <c:axId val="1901195912"/>
        <c:scaling>
          <c:orientation val="minMax"/>
          <c:max val="120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(2010)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01109064"/>
        <c:crosses val="autoZero"/>
        <c:crossBetween val="between"/>
        <c:majorUnit val="2000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406639554671003"/>
          <c:y val="0.73583872363912195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(10)'!$C$4:$P$4</c:f>
              <c:numCache>
                <c:formatCode>"$"#,##0</c:formatCode>
                <c:ptCount val="14"/>
                <c:pt idx="0">
                  <c:v>49650.994258450592</c:v>
                </c:pt>
                <c:pt idx="1">
                  <c:v>83032.81716178426</c:v>
                </c:pt>
                <c:pt idx="2">
                  <c:v>44361.488437126427</c:v>
                </c:pt>
                <c:pt idx="3">
                  <c:v>39913.80618730851</c:v>
                </c:pt>
                <c:pt idx="4">
                  <c:v>43749.855449537674</c:v>
                </c:pt>
                <c:pt idx="5">
                  <c:v>46572.002085756249</c:v>
                </c:pt>
                <c:pt idx="6">
                  <c:v>51639.296728107991</c:v>
                </c:pt>
                <c:pt idx="7">
                  <c:v>36996.051829892967</c:v>
                </c:pt>
                <c:pt idx="8">
                  <c:v>79138.40935948948</c:v>
                </c:pt>
                <c:pt idx="9">
                  <c:v>64305.899327060331</c:v>
                </c:pt>
                <c:pt idx="10">
                  <c:v>75879.792006392425</c:v>
                </c:pt>
                <c:pt idx="11">
                  <c:v>43405.080232732646</c:v>
                </c:pt>
                <c:pt idx="12">
                  <c:v>17542.308318518648</c:v>
                </c:pt>
                <c:pt idx="13">
                  <c:v>36932.846294958028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A-4EB6-88C7-34BAB19B7081}"/>
            </c:ext>
          </c:extLst>
        </c:ser>
        <c:ser>
          <c:idx val="2"/>
          <c:order val="1"/>
          <c:tx>
            <c:strRef>
              <c:f>'Chart Data (10)'!$B$5</c:f>
              <c:strCache>
                <c:ptCount val="1"/>
                <c:pt idx="0">
                  <c:v>District of Columbia</c:v>
                </c:pt>
              </c:strCache>
            </c:strRef>
          </c:tx>
          <c:spPr>
            <a:solidFill>
              <a:srgbClr val="CC99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48D-4A16-95C4-D282D66E02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(10)'!$C$5:$P$5</c:f>
              <c:numCache>
                <c:formatCode>"$"#,##0</c:formatCode>
                <c:ptCount val="14"/>
                <c:pt idx="0">
                  <c:v>80200.281272628141</c:v>
                </c:pt>
                <c:pt idx="1">
                  <c:v>96787.730564313941</c:v>
                </c:pt>
                <c:pt idx="2">
                  <c:v>71145.322840006484</c:v>
                </c:pt>
                <c:pt idx="3">
                  <c:v>74805.627435897433</c:v>
                </c:pt>
                <c:pt idx="5">
                  <c:v>61127.406317774636</c:v>
                </c:pt>
                <c:pt idx="6">
                  <c:v>84276.805863708403</c:v>
                </c:pt>
                <c:pt idx="7">
                  <c:v>47920.60391766268</c:v>
                </c:pt>
                <c:pt idx="8">
                  <c:v>103192.67760419482</c:v>
                </c:pt>
                <c:pt idx="9">
                  <c:v>105124.94519820188</c:v>
                </c:pt>
                <c:pt idx="10">
                  <c:v>97333.28106727697</c:v>
                </c:pt>
                <c:pt idx="11">
                  <c:v>55778.899140697795</c:v>
                </c:pt>
                <c:pt idx="12">
                  <c:v>32435.816542894587</c:v>
                </c:pt>
                <c:pt idx="13">
                  <c:v>73918.828360141109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CA-4EB6-88C7-34BAB19B7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17129368"/>
        <c:axId val="1917136312"/>
      </c:barChart>
      <c:catAx>
        <c:axId val="1917129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917136312"/>
        <c:crosses val="autoZero"/>
        <c:auto val="1"/>
        <c:lblAlgn val="ctr"/>
        <c:lblOffset val="100"/>
        <c:noMultiLvlLbl val="0"/>
      </c:catAx>
      <c:valAx>
        <c:axId val="1917136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(2010)</a:t>
                </a:r>
              </a:p>
            </c:rich>
          </c:tx>
          <c:layout>
            <c:manualLayout>
              <c:xMode val="edge"/>
              <c:yMode val="edge"/>
              <c:x val="0.50795996638569696"/>
              <c:y val="0.92509011860024304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171293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2522208096474206"/>
          <c:y val="5.1394241010667703E-2"/>
          <c:w val="0.21764067733637399"/>
          <c:h val="7.0856245942060594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(96)'!$G$62</c:f>
              <c:strCache>
                <c:ptCount val="1"/>
                <c:pt idx="0">
                  <c:v>Avg Wage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E79-4116-80FF-AF7EAED9613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E79-4116-80FF-AF7EAED9613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E79-4116-80FF-AF7EAED9613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E79-4116-80FF-AF7EAED9613D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E79-4116-80FF-AF7EAED9613D}"/>
              </c:ext>
            </c:extLst>
          </c:dPt>
          <c:dPt>
            <c:idx val="5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E79-4116-80FF-AF7EAED9613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E79-4116-80FF-AF7EAED9613D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E79-4116-80FF-AF7EAED9613D}"/>
              </c:ext>
            </c:extLst>
          </c:dPt>
          <c:dPt>
            <c:idx val="8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E79-4116-80FF-AF7EAED9613D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E79-4116-80FF-AF7EAED9613D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E79-4116-80FF-AF7EAED9613D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2E79-4116-80FF-AF7EAED961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(96)'!$F$63:$F$74</c:f>
              <c:strCache>
                <c:ptCount val="12"/>
                <c:pt idx="0">
                  <c:v>NC</c:v>
                </c:pt>
                <c:pt idx="1">
                  <c:v>SC</c:v>
                </c:pt>
                <c:pt idx="2">
                  <c:v>GA</c:v>
                </c:pt>
                <c:pt idx="3">
                  <c:v>TN</c:v>
                </c:pt>
                <c:pt idx="4">
                  <c:v>VA</c:v>
                </c:pt>
                <c:pt idx="5">
                  <c:v>KY</c:v>
                </c:pt>
                <c:pt idx="6">
                  <c:v>WV</c:v>
                </c:pt>
                <c:pt idx="7">
                  <c:v>US</c:v>
                </c:pt>
                <c:pt idx="8">
                  <c:v>PA</c:v>
                </c:pt>
                <c:pt idx="9">
                  <c:v>OH</c:v>
                </c:pt>
                <c:pt idx="10">
                  <c:v>MD</c:v>
                </c:pt>
                <c:pt idx="11">
                  <c:v>DC</c:v>
                </c:pt>
              </c:strCache>
            </c:strRef>
          </c:cat>
          <c:val>
            <c:numRef>
              <c:f>'Chart Data (96)'!$G$63:$G$74</c:f>
              <c:numCache>
                <c:formatCode>"$"#,##0</c:formatCode>
                <c:ptCount val="12"/>
                <c:pt idx="0">
                  <c:v>28838.080062138073</c:v>
                </c:pt>
                <c:pt idx="1">
                  <c:v>29237.924563587363</c:v>
                </c:pt>
                <c:pt idx="2">
                  <c:v>29539.331393057004</c:v>
                </c:pt>
                <c:pt idx="3">
                  <c:v>30812.816769035158</c:v>
                </c:pt>
                <c:pt idx="4">
                  <c:v>31021.414715410789</c:v>
                </c:pt>
                <c:pt idx="5">
                  <c:v>31303.457023751493</c:v>
                </c:pt>
                <c:pt idx="6">
                  <c:v>34379.487617343497</c:v>
                </c:pt>
                <c:pt idx="7">
                  <c:v>35005.296554911853</c:v>
                </c:pt>
                <c:pt idx="8">
                  <c:v>35043.52017865688</c:v>
                </c:pt>
                <c:pt idx="9">
                  <c:v>37212.799925435284</c:v>
                </c:pt>
                <c:pt idx="10">
                  <c:v>37813.139133688303</c:v>
                </c:pt>
                <c:pt idx="11">
                  <c:v>50657.91049030787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E79-4116-80FF-AF7EAED96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92988424"/>
        <c:axId val="-2051288520"/>
        <c:extLst/>
      </c:barChart>
      <c:catAx>
        <c:axId val="-2092988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51288520"/>
        <c:crosses val="autoZero"/>
        <c:auto val="1"/>
        <c:lblAlgn val="ctr"/>
        <c:lblOffset val="100"/>
        <c:noMultiLvlLbl val="0"/>
      </c:catAx>
      <c:valAx>
        <c:axId val="-2051288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Manufacturing- </a:t>
                </a:r>
                <a:r>
                  <a:rPr lang="en-US" sz="1400" b="1" i="0" u="none" strike="noStrike" baseline="0">
                    <a:effectLst/>
                  </a:rPr>
                  <a:t>Average Wages </a:t>
                </a:r>
                <a:r>
                  <a:rPr lang="en-US" sz="1400" b="1" i="0" baseline="0">
                    <a:effectLst/>
                  </a:rPr>
                  <a:t>(1996)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5388426705815701"/>
              <c:y val="0.91710014257531203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-209298842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(10)'!$C$4:$P$4</c:f>
              <c:numCache>
                <c:formatCode>"$"#,##0</c:formatCode>
                <c:ptCount val="14"/>
                <c:pt idx="0">
                  <c:v>49650.994258450592</c:v>
                </c:pt>
                <c:pt idx="1">
                  <c:v>83032.81716178426</c:v>
                </c:pt>
                <c:pt idx="2">
                  <c:v>44361.488437126427</c:v>
                </c:pt>
                <c:pt idx="3">
                  <c:v>39913.80618730851</c:v>
                </c:pt>
                <c:pt idx="4">
                  <c:v>43749.855449537674</c:v>
                </c:pt>
                <c:pt idx="5">
                  <c:v>46572.002085756249</c:v>
                </c:pt>
                <c:pt idx="6">
                  <c:v>51639.296728107991</c:v>
                </c:pt>
                <c:pt idx="7">
                  <c:v>36996.051829892967</c:v>
                </c:pt>
                <c:pt idx="8">
                  <c:v>79138.40935948948</c:v>
                </c:pt>
                <c:pt idx="9">
                  <c:v>64305.899327060331</c:v>
                </c:pt>
                <c:pt idx="10">
                  <c:v>75879.792006392425</c:v>
                </c:pt>
                <c:pt idx="11">
                  <c:v>43405.080232732646</c:v>
                </c:pt>
                <c:pt idx="12">
                  <c:v>17542.308318518648</c:v>
                </c:pt>
                <c:pt idx="13">
                  <c:v>36932.846294958028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C-46E7-BE11-8C77E23D61CF}"/>
            </c:ext>
          </c:extLst>
        </c:ser>
        <c:ser>
          <c:idx val="2"/>
          <c:order val="1"/>
          <c:tx>
            <c:strRef>
              <c:f>'Chart Data (10)'!$B$6</c:f>
              <c:strCache>
                <c:ptCount val="1"/>
                <c:pt idx="0">
                  <c:v>Georgia</c:v>
                </c:pt>
              </c:strCache>
            </c:strRef>
          </c:tx>
          <c:spPr>
            <a:solidFill>
              <a:srgbClr val="FF0066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(10)'!$C$6:$P$6</c:f>
              <c:numCache>
                <c:formatCode>"$"#,##0</c:formatCode>
                <c:ptCount val="14"/>
                <c:pt idx="0">
                  <c:v>43899.012114491088</c:v>
                </c:pt>
                <c:pt idx="1">
                  <c:v>66659.370950810538</c:v>
                </c:pt>
                <c:pt idx="2">
                  <c:v>39373.36475821495</c:v>
                </c:pt>
                <c:pt idx="3">
                  <c:v>36531.148080170147</c:v>
                </c:pt>
                <c:pt idx="4">
                  <c:v>31689.264741600324</c:v>
                </c:pt>
                <c:pt idx="5">
                  <c:v>45546.422086793464</c:v>
                </c:pt>
                <c:pt idx="6">
                  <c:v>50162.592936396679</c:v>
                </c:pt>
                <c:pt idx="7">
                  <c:v>41215.883804420664</c:v>
                </c:pt>
                <c:pt idx="8">
                  <c:v>74493.720671383315</c:v>
                </c:pt>
                <c:pt idx="9">
                  <c:v>63370.39725918055</c:v>
                </c:pt>
                <c:pt idx="10">
                  <c:v>53966.29652457717</c:v>
                </c:pt>
                <c:pt idx="11">
                  <c:v>43857.084762046165</c:v>
                </c:pt>
                <c:pt idx="12">
                  <c:v>18014.468955142231</c:v>
                </c:pt>
                <c:pt idx="13">
                  <c:v>30006.916850768899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C-46E7-BE11-8C77E23D6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88394200"/>
        <c:axId val="1918057480"/>
      </c:barChart>
      <c:catAx>
        <c:axId val="1888394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918057480"/>
        <c:crosses val="autoZero"/>
        <c:auto val="1"/>
        <c:lblAlgn val="ctr"/>
        <c:lblOffset val="100"/>
        <c:noMultiLvlLbl val="0"/>
      </c:catAx>
      <c:valAx>
        <c:axId val="1918057480"/>
        <c:scaling>
          <c:orientation val="minMax"/>
          <c:max val="12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(2010)</a:t>
                </a:r>
              </a:p>
            </c:rich>
          </c:tx>
          <c:layout>
            <c:manualLayout>
              <c:xMode val="edge"/>
              <c:yMode val="edge"/>
              <c:x val="0.458491592519011"/>
              <c:y val="0.92509011860024304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8839420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289160818224795"/>
          <c:y val="0.68318909710609099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(10)'!$C$4:$P$4</c:f>
              <c:numCache>
                <c:formatCode>"$"#,##0</c:formatCode>
                <c:ptCount val="14"/>
                <c:pt idx="0">
                  <c:v>49650.994258450592</c:v>
                </c:pt>
                <c:pt idx="1">
                  <c:v>83032.81716178426</c:v>
                </c:pt>
                <c:pt idx="2">
                  <c:v>44361.488437126427</c:v>
                </c:pt>
                <c:pt idx="3">
                  <c:v>39913.80618730851</c:v>
                </c:pt>
                <c:pt idx="4">
                  <c:v>43749.855449537674</c:v>
                </c:pt>
                <c:pt idx="5">
                  <c:v>46572.002085756249</c:v>
                </c:pt>
                <c:pt idx="6">
                  <c:v>51639.296728107991</c:v>
                </c:pt>
                <c:pt idx="7">
                  <c:v>36996.051829892967</c:v>
                </c:pt>
                <c:pt idx="8">
                  <c:v>79138.40935948948</c:v>
                </c:pt>
                <c:pt idx="9">
                  <c:v>64305.899327060331</c:v>
                </c:pt>
                <c:pt idx="10">
                  <c:v>75879.792006392425</c:v>
                </c:pt>
                <c:pt idx="11">
                  <c:v>43405.080232732646</c:v>
                </c:pt>
                <c:pt idx="12">
                  <c:v>17542.308318518648</c:v>
                </c:pt>
                <c:pt idx="13">
                  <c:v>36932.846294958028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F-478B-AE4A-15FB0275C384}"/>
            </c:ext>
          </c:extLst>
        </c:ser>
        <c:ser>
          <c:idx val="2"/>
          <c:order val="1"/>
          <c:tx>
            <c:strRef>
              <c:f>'Chart Data (10)'!$B$7</c:f>
              <c:strCache>
                <c:ptCount val="1"/>
                <c:pt idx="0">
                  <c:v>Kentucky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(10)'!$C$7:$P$7</c:f>
              <c:numCache>
                <c:formatCode>"$"#,##0</c:formatCode>
                <c:ptCount val="14"/>
                <c:pt idx="0">
                  <c:v>38719.54298326459</c:v>
                </c:pt>
                <c:pt idx="1">
                  <c:v>56020.095483079247</c:v>
                </c:pt>
                <c:pt idx="2">
                  <c:v>41613.825381548195</c:v>
                </c:pt>
                <c:pt idx="3">
                  <c:v>35928.369566553265</c:v>
                </c:pt>
                <c:pt idx="4">
                  <c:v>57933.620384498019</c:v>
                </c:pt>
                <c:pt idx="5">
                  <c:v>43615.251629264843</c:v>
                </c:pt>
                <c:pt idx="6">
                  <c:v>49679.524845789703</c:v>
                </c:pt>
                <c:pt idx="7">
                  <c:v>35175.109095598105</c:v>
                </c:pt>
                <c:pt idx="8">
                  <c:v>43560.969831207512</c:v>
                </c:pt>
                <c:pt idx="9">
                  <c:v>51628.053963475584</c:v>
                </c:pt>
                <c:pt idx="10">
                  <c:v>41877.637975149257</c:v>
                </c:pt>
                <c:pt idx="11">
                  <c:v>40401.744444821816</c:v>
                </c:pt>
                <c:pt idx="12">
                  <c:v>14510.924583677031</c:v>
                </c:pt>
                <c:pt idx="13">
                  <c:v>26833.487602595505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F-478B-AE4A-15FB0275C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16345832"/>
        <c:axId val="1919422488"/>
      </c:barChart>
      <c:catAx>
        <c:axId val="1916345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919422488"/>
        <c:crosses val="autoZero"/>
        <c:auto val="1"/>
        <c:lblAlgn val="ctr"/>
        <c:lblOffset val="100"/>
        <c:noMultiLvlLbl val="0"/>
      </c:catAx>
      <c:valAx>
        <c:axId val="1919422488"/>
        <c:scaling>
          <c:orientation val="minMax"/>
          <c:max val="12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(2010)</a:t>
                </a:r>
              </a:p>
            </c:rich>
          </c:tx>
          <c:layout>
            <c:manualLayout>
              <c:xMode val="edge"/>
              <c:yMode val="edge"/>
              <c:x val="0.47687058248356301"/>
              <c:y val="0.92291352710482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1634583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406639554671003"/>
          <c:y val="0.73583872363912195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(10)'!$C$4:$P$4</c:f>
              <c:numCache>
                <c:formatCode>"$"#,##0</c:formatCode>
                <c:ptCount val="14"/>
                <c:pt idx="0">
                  <c:v>49650.994258450592</c:v>
                </c:pt>
                <c:pt idx="1">
                  <c:v>83032.81716178426</c:v>
                </c:pt>
                <c:pt idx="2">
                  <c:v>44361.488437126427</c:v>
                </c:pt>
                <c:pt idx="3">
                  <c:v>39913.80618730851</c:v>
                </c:pt>
                <c:pt idx="4">
                  <c:v>43749.855449537674</c:v>
                </c:pt>
                <c:pt idx="5">
                  <c:v>46572.002085756249</c:v>
                </c:pt>
                <c:pt idx="6">
                  <c:v>51639.296728107991</c:v>
                </c:pt>
                <c:pt idx="7">
                  <c:v>36996.051829892967</c:v>
                </c:pt>
                <c:pt idx="8">
                  <c:v>79138.40935948948</c:v>
                </c:pt>
                <c:pt idx="9">
                  <c:v>64305.899327060331</c:v>
                </c:pt>
                <c:pt idx="10">
                  <c:v>75879.792006392425</c:v>
                </c:pt>
                <c:pt idx="11">
                  <c:v>43405.080232732646</c:v>
                </c:pt>
                <c:pt idx="12">
                  <c:v>17542.308318518648</c:v>
                </c:pt>
                <c:pt idx="13">
                  <c:v>36932.846294958028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7-49C8-860D-92A07E47E607}"/>
            </c:ext>
          </c:extLst>
        </c:ser>
        <c:ser>
          <c:idx val="2"/>
          <c:order val="1"/>
          <c:tx>
            <c:strRef>
              <c:f>'Chart Data (10)'!$B$8</c:f>
              <c:strCache>
                <c:ptCount val="1"/>
                <c:pt idx="0">
                  <c:v>Maryland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(10)'!$C$8:$P$8</c:f>
              <c:numCache>
                <c:formatCode>"$"#,##0</c:formatCode>
                <c:ptCount val="14"/>
                <c:pt idx="0">
                  <c:v>51739.133019892004</c:v>
                </c:pt>
                <c:pt idx="1">
                  <c:v>88914.63417929654</c:v>
                </c:pt>
                <c:pt idx="2">
                  <c:v>47597.007234859935</c:v>
                </c:pt>
                <c:pt idx="3">
                  <c:v>50252.616612165351</c:v>
                </c:pt>
                <c:pt idx="4">
                  <c:v>36272.30466225573</c:v>
                </c:pt>
                <c:pt idx="5">
                  <c:v>53992.416145935495</c:v>
                </c:pt>
                <c:pt idx="6">
                  <c:v>66081.207698937083</c:v>
                </c:pt>
                <c:pt idx="7">
                  <c:v>39998.581515108264</c:v>
                </c:pt>
                <c:pt idx="8">
                  <c:v>72503.48862625203</c:v>
                </c:pt>
                <c:pt idx="9">
                  <c:v>72076.476003626478</c:v>
                </c:pt>
                <c:pt idx="10">
                  <c:v>67406.52984663457</c:v>
                </c:pt>
                <c:pt idx="11">
                  <c:v>46579.625596883969</c:v>
                </c:pt>
                <c:pt idx="12">
                  <c:v>19371.472956566013</c:v>
                </c:pt>
                <c:pt idx="13">
                  <c:v>34235.675094816688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7-49C8-860D-92A07E47E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90385400"/>
        <c:axId val="1890388504"/>
      </c:barChart>
      <c:catAx>
        <c:axId val="1890385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90388504"/>
        <c:crosses val="autoZero"/>
        <c:auto val="1"/>
        <c:lblAlgn val="ctr"/>
        <c:lblOffset val="100"/>
        <c:noMultiLvlLbl val="0"/>
      </c:catAx>
      <c:valAx>
        <c:axId val="1890388504"/>
        <c:scaling>
          <c:orientation val="minMax"/>
          <c:max val="12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(2010)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9038540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1630102543675798"/>
          <c:y val="7.4154929782644194E-2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(10)'!$C$4:$P$4</c:f>
              <c:numCache>
                <c:formatCode>"$"#,##0</c:formatCode>
                <c:ptCount val="14"/>
                <c:pt idx="0">
                  <c:v>49650.994258450592</c:v>
                </c:pt>
                <c:pt idx="1">
                  <c:v>83032.81716178426</c:v>
                </c:pt>
                <c:pt idx="2">
                  <c:v>44361.488437126427</c:v>
                </c:pt>
                <c:pt idx="3">
                  <c:v>39913.80618730851</c:v>
                </c:pt>
                <c:pt idx="4">
                  <c:v>43749.855449537674</c:v>
                </c:pt>
                <c:pt idx="5">
                  <c:v>46572.002085756249</c:v>
                </c:pt>
                <c:pt idx="6">
                  <c:v>51639.296728107991</c:v>
                </c:pt>
                <c:pt idx="7">
                  <c:v>36996.051829892967</c:v>
                </c:pt>
                <c:pt idx="8">
                  <c:v>79138.40935948948</c:v>
                </c:pt>
                <c:pt idx="9">
                  <c:v>64305.899327060331</c:v>
                </c:pt>
                <c:pt idx="10">
                  <c:v>75879.792006392425</c:v>
                </c:pt>
                <c:pt idx="11">
                  <c:v>43405.080232732646</c:v>
                </c:pt>
                <c:pt idx="12">
                  <c:v>17542.308318518648</c:v>
                </c:pt>
                <c:pt idx="13">
                  <c:v>36932.846294958028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B-4ACF-8A36-E27598CCD63B}"/>
            </c:ext>
          </c:extLst>
        </c:ser>
        <c:ser>
          <c:idx val="2"/>
          <c:order val="1"/>
          <c:tx>
            <c:strRef>
              <c:f>'Chart Data (10)'!$B$9</c:f>
              <c:strCache>
                <c:ptCount val="1"/>
                <c:pt idx="0">
                  <c:v>North Carolina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(10)'!$C$9:$P$9</c:f>
              <c:numCache>
                <c:formatCode>"$"#,##0</c:formatCode>
                <c:ptCount val="14"/>
                <c:pt idx="0">
                  <c:v>41119.473077914925</c:v>
                </c:pt>
                <c:pt idx="1">
                  <c:v>58907.944159686631</c:v>
                </c:pt>
                <c:pt idx="2">
                  <c:v>44543.946619670693</c:v>
                </c:pt>
                <c:pt idx="3">
                  <c:v>38499.270652775216</c:v>
                </c:pt>
                <c:pt idx="4">
                  <c:v>29538.206605343297</c:v>
                </c:pt>
                <c:pt idx="5">
                  <c:v>40127.20635118377</c:v>
                </c:pt>
                <c:pt idx="6">
                  <c:v>51274.775426183092</c:v>
                </c:pt>
                <c:pt idx="7">
                  <c:v>35825.375928030488</c:v>
                </c:pt>
                <c:pt idx="8">
                  <c:v>61584.279560265364</c:v>
                </c:pt>
                <c:pt idx="9">
                  <c:v>63444.013839403109</c:v>
                </c:pt>
                <c:pt idx="10">
                  <c:v>51304.113936407106</c:v>
                </c:pt>
                <c:pt idx="11">
                  <c:v>39974.915667941801</c:v>
                </c:pt>
                <c:pt idx="12">
                  <c:v>16541.334670029253</c:v>
                </c:pt>
                <c:pt idx="13">
                  <c:v>27239.02276846275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B-4ACF-8A36-E27598CCD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94120696"/>
        <c:axId val="1894253224"/>
      </c:barChart>
      <c:catAx>
        <c:axId val="1894120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894253224"/>
        <c:crosses val="autoZero"/>
        <c:auto val="1"/>
        <c:lblAlgn val="ctr"/>
        <c:lblOffset val="100"/>
        <c:noMultiLvlLbl val="0"/>
      </c:catAx>
      <c:valAx>
        <c:axId val="1894253224"/>
        <c:scaling>
          <c:orientation val="minMax"/>
          <c:max val="12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(2010)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9412069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4398571963297"/>
          <c:y val="0.72822307354942595"/>
          <c:w val="0.15292463984048099"/>
          <c:h val="0.101236825080787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(10)'!$C$4:$P$4</c:f>
              <c:numCache>
                <c:formatCode>"$"#,##0</c:formatCode>
                <c:ptCount val="14"/>
                <c:pt idx="0">
                  <c:v>49650.994258450592</c:v>
                </c:pt>
                <c:pt idx="1">
                  <c:v>83032.81716178426</c:v>
                </c:pt>
                <c:pt idx="2">
                  <c:v>44361.488437126427</c:v>
                </c:pt>
                <c:pt idx="3">
                  <c:v>39913.80618730851</c:v>
                </c:pt>
                <c:pt idx="4">
                  <c:v>43749.855449537674</c:v>
                </c:pt>
                <c:pt idx="5">
                  <c:v>46572.002085756249</c:v>
                </c:pt>
                <c:pt idx="6">
                  <c:v>51639.296728107991</c:v>
                </c:pt>
                <c:pt idx="7">
                  <c:v>36996.051829892967</c:v>
                </c:pt>
                <c:pt idx="8">
                  <c:v>79138.40935948948</c:v>
                </c:pt>
                <c:pt idx="9">
                  <c:v>64305.899327060331</c:v>
                </c:pt>
                <c:pt idx="10">
                  <c:v>75879.792006392425</c:v>
                </c:pt>
                <c:pt idx="11">
                  <c:v>43405.080232732646</c:v>
                </c:pt>
                <c:pt idx="12">
                  <c:v>17542.308318518648</c:v>
                </c:pt>
                <c:pt idx="13">
                  <c:v>36932.846294958028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4-4880-AEA5-E53326C41C99}"/>
            </c:ext>
          </c:extLst>
        </c:ser>
        <c:ser>
          <c:idx val="2"/>
          <c:order val="1"/>
          <c:tx>
            <c:strRef>
              <c:f>'Chart Data (10)'!$B$10</c:f>
              <c:strCache>
                <c:ptCount val="1"/>
                <c:pt idx="0">
                  <c:v>Ohio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(10)'!$C$10:$P$10</c:f>
              <c:numCache>
                <c:formatCode>"$"#,##0</c:formatCode>
                <c:ptCount val="14"/>
                <c:pt idx="0">
                  <c:v>41787.776411912957</c:v>
                </c:pt>
                <c:pt idx="1">
                  <c:v>66232.881659182225</c:v>
                </c:pt>
                <c:pt idx="2">
                  <c:v>50618.594196541933</c:v>
                </c:pt>
                <c:pt idx="3">
                  <c:v>41601.785539820885</c:v>
                </c:pt>
                <c:pt idx="4">
                  <c:v>44103.293281179969</c:v>
                </c:pt>
                <c:pt idx="5">
                  <c:v>47021.054583550358</c:v>
                </c:pt>
                <c:pt idx="6">
                  <c:v>53281.205283504321</c:v>
                </c:pt>
                <c:pt idx="7">
                  <c:v>36258.352182656541</c:v>
                </c:pt>
                <c:pt idx="8">
                  <c:v>56906.392650377151</c:v>
                </c:pt>
                <c:pt idx="9">
                  <c:v>55465.733077886223</c:v>
                </c:pt>
                <c:pt idx="10">
                  <c:v>52154.474271077946</c:v>
                </c:pt>
                <c:pt idx="11">
                  <c:v>38936.89049197422</c:v>
                </c:pt>
                <c:pt idx="12">
                  <c:v>15535.909211327104</c:v>
                </c:pt>
                <c:pt idx="13">
                  <c:v>25497.945393888949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4-4880-AEA5-E53326C41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5512440"/>
        <c:axId val="1925515544"/>
      </c:barChart>
      <c:catAx>
        <c:axId val="1925512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925515544"/>
        <c:crosses val="autoZero"/>
        <c:auto val="1"/>
        <c:lblAlgn val="ctr"/>
        <c:lblOffset val="100"/>
        <c:noMultiLvlLbl val="0"/>
      </c:catAx>
      <c:valAx>
        <c:axId val="1925515544"/>
        <c:scaling>
          <c:orientation val="minMax"/>
          <c:max val="12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(2010)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192551244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818262135346599"/>
          <c:y val="0.73583872363912195"/>
          <c:w val="0.113209339129984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(10)'!$C$4:$P$4</c:f>
              <c:numCache>
                <c:formatCode>"$"#,##0</c:formatCode>
                <c:ptCount val="14"/>
                <c:pt idx="0">
                  <c:v>49650.994258450592</c:v>
                </c:pt>
                <c:pt idx="1">
                  <c:v>83032.81716178426</c:v>
                </c:pt>
                <c:pt idx="2">
                  <c:v>44361.488437126427</c:v>
                </c:pt>
                <c:pt idx="3">
                  <c:v>39913.80618730851</c:v>
                </c:pt>
                <c:pt idx="4">
                  <c:v>43749.855449537674</c:v>
                </c:pt>
                <c:pt idx="5">
                  <c:v>46572.002085756249</c:v>
                </c:pt>
                <c:pt idx="6">
                  <c:v>51639.296728107991</c:v>
                </c:pt>
                <c:pt idx="7">
                  <c:v>36996.051829892967</c:v>
                </c:pt>
                <c:pt idx="8">
                  <c:v>79138.40935948948</c:v>
                </c:pt>
                <c:pt idx="9">
                  <c:v>64305.899327060331</c:v>
                </c:pt>
                <c:pt idx="10">
                  <c:v>75879.792006392425</c:v>
                </c:pt>
                <c:pt idx="11">
                  <c:v>43405.080232732646</c:v>
                </c:pt>
                <c:pt idx="12">
                  <c:v>17542.308318518648</c:v>
                </c:pt>
                <c:pt idx="13">
                  <c:v>36932.846294958028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3-4957-B5EB-88C5C13DFA5C}"/>
            </c:ext>
          </c:extLst>
        </c:ser>
        <c:ser>
          <c:idx val="2"/>
          <c:order val="1"/>
          <c:tx>
            <c:strRef>
              <c:f>'Chart Data (10)'!$B$11</c:f>
              <c:strCache>
                <c:ptCount val="1"/>
                <c:pt idx="0">
                  <c:v>Pennsylvania</c:v>
                </c:pt>
              </c:strCache>
            </c:strRef>
          </c:tx>
          <c:spPr>
            <a:solidFill>
              <a:srgbClr val="6633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(10)'!$C$11:$P$11</c:f>
              <c:numCache>
                <c:formatCode>"$"#,##0</c:formatCode>
                <c:ptCount val="14"/>
                <c:pt idx="0">
                  <c:v>45732.844277527147</c:v>
                </c:pt>
                <c:pt idx="1">
                  <c:v>64531.519798455556</c:v>
                </c:pt>
                <c:pt idx="2">
                  <c:v>51722.644025102913</c:v>
                </c:pt>
                <c:pt idx="3">
                  <c:v>43746.777665824593</c:v>
                </c:pt>
                <c:pt idx="4">
                  <c:v>49658.477089611908</c:v>
                </c:pt>
                <c:pt idx="5">
                  <c:v>53076.07385998121</c:v>
                </c:pt>
                <c:pt idx="6">
                  <c:v>53662.025192031477</c:v>
                </c:pt>
                <c:pt idx="7">
                  <c:v>37457.99660240682</c:v>
                </c:pt>
                <c:pt idx="8">
                  <c:v>63552.795586103202</c:v>
                </c:pt>
                <c:pt idx="9">
                  <c:v>67195.899730250487</c:v>
                </c:pt>
                <c:pt idx="10">
                  <c:v>63481.535148364484</c:v>
                </c:pt>
                <c:pt idx="11">
                  <c:v>43516.71167118365</c:v>
                </c:pt>
                <c:pt idx="12">
                  <c:v>17443.238018342465</c:v>
                </c:pt>
                <c:pt idx="13">
                  <c:v>27564.082714023218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3-4957-B5EB-88C5C13DF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5382648"/>
        <c:axId val="1925385752"/>
      </c:barChart>
      <c:catAx>
        <c:axId val="1925382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925385752"/>
        <c:crosses val="autoZero"/>
        <c:auto val="1"/>
        <c:lblAlgn val="ctr"/>
        <c:lblOffset val="100"/>
        <c:noMultiLvlLbl val="0"/>
      </c:catAx>
      <c:valAx>
        <c:axId val="1925385752"/>
        <c:scaling>
          <c:orientation val="minMax"/>
          <c:max val="120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(2010)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253826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6647932602598801"/>
          <c:y val="0.73677896336316595"/>
          <c:w val="0.18381431817086799"/>
          <c:h val="9.1106055010899703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(10)'!$C$4:$P$4</c:f>
              <c:numCache>
                <c:formatCode>"$"#,##0</c:formatCode>
                <c:ptCount val="14"/>
                <c:pt idx="0">
                  <c:v>49650.994258450592</c:v>
                </c:pt>
                <c:pt idx="1">
                  <c:v>83032.81716178426</c:v>
                </c:pt>
                <c:pt idx="2">
                  <c:v>44361.488437126427</c:v>
                </c:pt>
                <c:pt idx="3">
                  <c:v>39913.80618730851</c:v>
                </c:pt>
                <c:pt idx="4">
                  <c:v>43749.855449537674</c:v>
                </c:pt>
                <c:pt idx="5">
                  <c:v>46572.002085756249</c:v>
                </c:pt>
                <c:pt idx="6">
                  <c:v>51639.296728107991</c:v>
                </c:pt>
                <c:pt idx="7">
                  <c:v>36996.051829892967</c:v>
                </c:pt>
                <c:pt idx="8">
                  <c:v>79138.40935948948</c:v>
                </c:pt>
                <c:pt idx="9">
                  <c:v>64305.899327060331</c:v>
                </c:pt>
                <c:pt idx="10">
                  <c:v>75879.792006392425</c:v>
                </c:pt>
                <c:pt idx="11">
                  <c:v>43405.080232732646</c:v>
                </c:pt>
                <c:pt idx="12">
                  <c:v>17542.308318518648</c:v>
                </c:pt>
                <c:pt idx="13">
                  <c:v>36932.846294958028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D-4857-A0A3-091A6009A795}"/>
            </c:ext>
          </c:extLst>
        </c:ser>
        <c:ser>
          <c:idx val="2"/>
          <c:order val="1"/>
          <c:tx>
            <c:strRef>
              <c:f>'Chart Data (10)'!$B$12</c:f>
              <c:strCache>
                <c:ptCount val="1"/>
                <c:pt idx="0">
                  <c:v>South Carolina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(10)'!$C$12:$P$12</c:f>
              <c:numCache>
                <c:formatCode>"$"#,##0</c:formatCode>
                <c:ptCount val="14"/>
                <c:pt idx="0">
                  <c:v>37552.8147006832</c:v>
                </c:pt>
                <c:pt idx="1">
                  <c:v>58095.570220212918</c:v>
                </c:pt>
                <c:pt idx="2">
                  <c:v>41385.636003780506</c:v>
                </c:pt>
                <c:pt idx="3">
                  <c:v>37761.596222914632</c:v>
                </c:pt>
                <c:pt idx="4">
                  <c:v>30514.967059197963</c:v>
                </c:pt>
                <c:pt idx="5">
                  <c:v>41030.003692993327</c:v>
                </c:pt>
                <c:pt idx="6">
                  <c:v>49568.167596232968</c:v>
                </c:pt>
                <c:pt idx="7">
                  <c:v>33538.682627100156</c:v>
                </c:pt>
                <c:pt idx="8">
                  <c:v>50669.251229048117</c:v>
                </c:pt>
                <c:pt idx="9">
                  <c:v>47268.4511328976</c:v>
                </c:pt>
                <c:pt idx="10">
                  <c:v>42878.260916939842</c:v>
                </c:pt>
                <c:pt idx="11">
                  <c:v>39344.211004408062</c:v>
                </c:pt>
                <c:pt idx="12">
                  <c:v>15352.652395903777</c:v>
                </c:pt>
                <c:pt idx="13">
                  <c:v>26530.105438633047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1D-4857-A0A3-091A6009A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5259880"/>
        <c:axId val="1927721464"/>
      </c:barChart>
      <c:catAx>
        <c:axId val="1925259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927721464"/>
        <c:crosses val="autoZero"/>
        <c:auto val="1"/>
        <c:lblAlgn val="ctr"/>
        <c:lblOffset val="100"/>
        <c:noMultiLvlLbl val="0"/>
      </c:catAx>
      <c:valAx>
        <c:axId val="1927721464"/>
        <c:scaling>
          <c:orientation val="minMax"/>
          <c:max val="12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(2010)</a:t>
                </a:r>
              </a:p>
            </c:rich>
          </c:tx>
          <c:layout>
            <c:manualLayout>
              <c:xMode val="edge"/>
              <c:yMode val="edge"/>
              <c:x val="0.49106142327362701"/>
              <c:y val="0.92509011860024304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2525988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9995349998036"/>
          <c:y val="0.72589600588605196"/>
          <c:w val="0.15439557690383299"/>
          <c:h val="9.1106055010899703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(10)'!$C$4:$P$4</c:f>
              <c:numCache>
                <c:formatCode>"$"#,##0</c:formatCode>
                <c:ptCount val="14"/>
                <c:pt idx="0">
                  <c:v>49650.994258450592</c:v>
                </c:pt>
                <c:pt idx="1">
                  <c:v>83032.81716178426</c:v>
                </c:pt>
                <c:pt idx="2">
                  <c:v>44361.488437126427</c:v>
                </c:pt>
                <c:pt idx="3">
                  <c:v>39913.80618730851</c:v>
                </c:pt>
                <c:pt idx="4">
                  <c:v>43749.855449537674</c:v>
                </c:pt>
                <c:pt idx="5">
                  <c:v>46572.002085756249</c:v>
                </c:pt>
                <c:pt idx="6">
                  <c:v>51639.296728107991</c:v>
                </c:pt>
                <c:pt idx="7">
                  <c:v>36996.051829892967</c:v>
                </c:pt>
                <c:pt idx="8">
                  <c:v>79138.40935948948</c:v>
                </c:pt>
                <c:pt idx="9">
                  <c:v>64305.899327060331</c:v>
                </c:pt>
                <c:pt idx="10">
                  <c:v>75879.792006392425</c:v>
                </c:pt>
                <c:pt idx="11">
                  <c:v>43405.080232732646</c:v>
                </c:pt>
                <c:pt idx="12">
                  <c:v>17542.308318518648</c:v>
                </c:pt>
                <c:pt idx="13">
                  <c:v>36932.846294958028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0-4D4E-BAB7-958DF621AD71}"/>
            </c:ext>
          </c:extLst>
        </c:ser>
        <c:ser>
          <c:idx val="2"/>
          <c:order val="1"/>
          <c:tx>
            <c:strRef>
              <c:f>'Chart Data (10)'!$B$13</c:f>
              <c:strCache>
                <c:ptCount val="1"/>
                <c:pt idx="0">
                  <c:v>Tennessee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(10)'!$C$13:$P$13</c:f>
              <c:numCache>
                <c:formatCode>"$"#,##0</c:formatCode>
                <c:ptCount val="14"/>
                <c:pt idx="0">
                  <c:v>41572.484295886788</c:v>
                </c:pt>
                <c:pt idx="1">
                  <c:v>66343.940322734648</c:v>
                </c:pt>
                <c:pt idx="2">
                  <c:v>39567.85923849044</c:v>
                </c:pt>
                <c:pt idx="3">
                  <c:v>36117.795444433279</c:v>
                </c:pt>
                <c:pt idx="4">
                  <c:v>39284.656442847932</c:v>
                </c:pt>
                <c:pt idx="5">
                  <c:v>44292.422366217834</c:v>
                </c:pt>
                <c:pt idx="6">
                  <c:v>51906.387185873216</c:v>
                </c:pt>
                <c:pt idx="7">
                  <c:v>38224.966714942704</c:v>
                </c:pt>
                <c:pt idx="8">
                  <c:v>54051.885040330781</c:v>
                </c:pt>
                <c:pt idx="9">
                  <c:v>59474.454673251443</c:v>
                </c:pt>
                <c:pt idx="10">
                  <c:v>47450.786742796321</c:v>
                </c:pt>
                <c:pt idx="11">
                  <c:v>44545.405665609818</c:v>
                </c:pt>
                <c:pt idx="12">
                  <c:v>18579.247192083258</c:v>
                </c:pt>
                <c:pt idx="13">
                  <c:v>27881.919551784289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0-4D4E-BAB7-958DF621A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7135064"/>
        <c:axId val="1927138168"/>
      </c:barChart>
      <c:catAx>
        <c:axId val="1927135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927138168"/>
        <c:crosses val="autoZero"/>
        <c:auto val="1"/>
        <c:lblAlgn val="ctr"/>
        <c:lblOffset val="100"/>
        <c:noMultiLvlLbl val="0"/>
      </c:catAx>
      <c:valAx>
        <c:axId val="1927138168"/>
        <c:scaling>
          <c:orientation val="minMax"/>
          <c:max val="12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(2010)</a:t>
                </a:r>
              </a:p>
            </c:rich>
          </c:tx>
          <c:layout>
            <c:manualLayout>
              <c:xMode val="edge"/>
              <c:yMode val="edge"/>
              <c:x val="0.48217874215873202"/>
              <c:y val="0.92944330159108801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2713506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0608057990618598"/>
          <c:y val="0.67459323018346296"/>
          <c:w val="0.1367443321436120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572946896160699"/>
          <c:y val="2.218866588013999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(10)'!$B$4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(10)'!$C$4:$P$4</c:f>
              <c:numCache>
                <c:formatCode>"$"#,##0</c:formatCode>
                <c:ptCount val="14"/>
                <c:pt idx="0">
                  <c:v>49650.994258450592</c:v>
                </c:pt>
                <c:pt idx="1">
                  <c:v>83032.81716178426</c:v>
                </c:pt>
                <c:pt idx="2">
                  <c:v>44361.488437126427</c:v>
                </c:pt>
                <c:pt idx="3">
                  <c:v>39913.80618730851</c:v>
                </c:pt>
                <c:pt idx="4">
                  <c:v>43749.855449537674</c:v>
                </c:pt>
                <c:pt idx="5">
                  <c:v>46572.002085756249</c:v>
                </c:pt>
                <c:pt idx="6">
                  <c:v>51639.296728107991</c:v>
                </c:pt>
                <c:pt idx="7">
                  <c:v>36996.051829892967</c:v>
                </c:pt>
                <c:pt idx="8">
                  <c:v>79138.40935948948</c:v>
                </c:pt>
                <c:pt idx="9">
                  <c:v>64305.899327060331</c:v>
                </c:pt>
                <c:pt idx="10">
                  <c:v>75879.792006392425</c:v>
                </c:pt>
                <c:pt idx="11">
                  <c:v>43405.080232732646</c:v>
                </c:pt>
                <c:pt idx="12">
                  <c:v>17542.308318518648</c:v>
                </c:pt>
                <c:pt idx="13">
                  <c:v>36932.846294958028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350-B4E5-BD9B0447DA62}"/>
            </c:ext>
          </c:extLst>
        </c:ser>
        <c:ser>
          <c:idx val="2"/>
          <c:order val="1"/>
          <c:tx>
            <c:strRef>
              <c:f>'Chart Data (10)'!$B$14</c:f>
              <c:strCache>
                <c:ptCount val="1"/>
                <c:pt idx="0">
                  <c:v>West Virginia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(10)'!$C$2:$P$2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(10)'!$C$14:$P$14</c:f>
              <c:numCache>
                <c:formatCode>"$"#,##0</c:formatCode>
                <c:ptCount val="14"/>
                <c:pt idx="0">
                  <c:v>37675.102650307315</c:v>
                </c:pt>
                <c:pt idx="1">
                  <c:v>64661.040974212032</c:v>
                </c:pt>
                <c:pt idx="2">
                  <c:v>39389.638695361711</c:v>
                </c:pt>
                <c:pt idx="3">
                  <c:v>33021.476308998259</c:v>
                </c:pt>
                <c:pt idx="4">
                  <c:v>70792.324208697886</c:v>
                </c:pt>
                <c:pt idx="5">
                  <c:v>47273.975468754783</c:v>
                </c:pt>
                <c:pt idx="6">
                  <c:v>49963.659826795723</c:v>
                </c:pt>
                <c:pt idx="7">
                  <c:v>32556.794908288302</c:v>
                </c:pt>
                <c:pt idx="8">
                  <c:v>46331.058526642722</c:v>
                </c:pt>
                <c:pt idx="9">
                  <c:v>40460.393229954614</c:v>
                </c:pt>
                <c:pt idx="10">
                  <c:v>39971.87503309505</c:v>
                </c:pt>
                <c:pt idx="11">
                  <c:v>36841.682598507206</c:v>
                </c:pt>
                <c:pt idx="12">
                  <c:v>15063.042977796886</c:v>
                </c:pt>
                <c:pt idx="13">
                  <c:v>26523.042159656154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350-B4E5-BD9B0447D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8683368"/>
        <c:axId val="1928645640"/>
      </c:barChart>
      <c:catAx>
        <c:axId val="1928683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1928645640"/>
        <c:crosses val="autoZero"/>
        <c:auto val="1"/>
        <c:lblAlgn val="ctr"/>
        <c:lblOffset val="100"/>
        <c:noMultiLvlLbl val="0"/>
      </c:catAx>
      <c:valAx>
        <c:axId val="1928645640"/>
        <c:scaling>
          <c:orientation val="minMax"/>
          <c:max val="12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(2010)</a:t>
                </a:r>
              </a:p>
            </c:rich>
          </c:tx>
          <c:layout>
            <c:manualLayout>
              <c:xMode val="edge"/>
              <c:yMode val="edge"/>
              <c:x val="0.51363590636162004"/>
              <c:y val="0.92944347297624497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286833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710101811612299"/>
          <c:y val="0.72544457738219803"/>
          <c:w val="0.16027932515724"/>
          <c:h val="8.7053819639713398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(15)'!$C$32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926-4E94-9B22-EF540DFB745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926-4E94-9B22-EF540DFB7451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926-4E94-9B22-EF540DFB7451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926-4E94-9B22-EF540DFB7451}"/>
              </c:ext>
            </c:extLst>
          </c:dPt>
          <c:dPt>
            <c:idx val="4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926-4E94-9B22-EF540DFB7451}"/>
              </c:ext>
            </c:extLst>
          </c:dPt>
          <c:dPt>
            <c:idx val="5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926-4E94-9B22-EF540DFB7451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926-4E94-9B22-EF540DFB7451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926-4E94-9B22-EF540DFB7451}"/>
              </c:ext>
            </c:extLst>
          </c:dPt>
          <c:dPt>
            <c:idx val="8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926-4E94-9B22-EF540DFB7451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926-4E94-9B22-EF540DFB7451}"/>
              </c:ext>
            </c:extLst>
          </c:dPt>
          <c:dPt>
            <c:idx val="10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F926-4E94-9B22-EF540DFB7451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F926-4E94-9B22-EF540DFB74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(15)'!$B$33:$B$44</c:f>
              <c:strCache>
                <c:ptCount val="12"/>
                <c:pt idx="0">
                  <c:v>WV</c:v>
                </c:pt>
                <c:pt idx="1">
                  <c:v>KY</c:v>
                </c:pt>
                <c:pt idx="2">
                  <c:v>SC</c:v>
                </c:pt>
                <c:pt idx="3">
                  <c:v>OH</c:v>
                </c:pt>
                <c:pt idx="4">
                  <c:v>PA</c:v>
                </c:pt>
                <c:pt idx="5">
                  <c:v>TN</c:v>
                </c:pt>
                <c:pt idx="6">
                  <c:v>US</c:v>
                </c:pt>
                <c:pt idx="7">
                  <c:v>NC</c:v>
                </c:pt>
                <c:pt idx="8">
                  <c:v>GA</c:v>
                </c:pt>
                <c:pt idx="9">
                  <c:v>MD</c:v>
                </c:pt>
                <c:pt idx="10">
                  <c:v>VA</c:v>
                </c:pt>
                <c:pt idx="11">
                  <c:v>DC</c:v>
                </c:pt>
              </c:strCache>
            </c:strRef>
          </c:cat>
          <c:val>
            <c:numRef>
              <c:f>'Chart Data (15)'!$C$33:$C$44</c:f>
              <c:numCache>
                <c:formatCode>#,##0.00</c:formatCode>
                <c:ptCount val="12"/>
                <c:pt idx="0">
                  <c:v>0.68537203782096001</c:v>
                </c:pt>
                <c:pt idx="1">
                  <c:v>0.83355161012976742</c:v>
                </c:pt>
                <c:pt idx="2">
                  <c:v>0.9572859047376121</c:v>
                </c:pt>
                <c:pt idx="3">
                  <c:v>0.96854290556336842</c:v>
                </c:pt>
                <c:pt idx="4">
                  <c:v>0.97204204215780221</c:v>
                </c:pt>
                <c:pt idx="5">
                  <c:v>0.99148747253797309</c:v>
                </c:pt>
                <c:pt idx="6">
                  <c:v>1</c:v>
                </c:pt>
                <c:pt idx="7">
                  <c:v>1.0077138726980917</c:v>
                </c:pt>
                <c:pt idx="8">
                  <c:v>1.0897452525319939</c:v>
                </c:pt>
                <c:pt idx="9">
                  <c:v>1.1820348389255573</c:v>
                </c:pt>
                <c:pt idx="10">
                  <c:v>1.3288706286898686</c:v>
                </c:pt>
                <c:pt idx="11">
                  <c:v>1.5385647743680038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926-4E94-9B22-EF540DFB7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141146904"/>
        <c:axId val="-2143395752"/>
        <c:extLst/>
      </c:barChart>
      <c:catAx>
        <c:axId val="-2141146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43395752"/>
        <c:crosses val="autoZero"/>
        <c:auto val="1"/>
        <c:lblAlgn val="ctr"/>
        <c:lblOffset val="100"/>
        <c:noMultiLvlLbl val="0"/>
      </c:catAx>
      <c:valAx>
        <c:axId val="-2143395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Professional and Business Services - </a:t>
                </a:r>
                <a:r>
                  <a:rPr lang="en-US" sz="1400" b="1" i="0" u="none" strike="noStrike" baseline="0">
                    <a:effectLst/>
                  </a:rPr>
                  <a:t>Location Quotient </a:t>
                </a:r>
                <a:r>
                  <a:rPr lang="en-US" sz="1400" b="1" i="0" baseline="0">
                    <a:effectLst/>
                  </a:rPr>
                  <a:t>(2015)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-214114690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(96)'!$B$3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(96)'!$C$3:$P$3</c:f>
              <c:numCache>
                <c:formatCode>"$"#,##0</c:formatCode>
                <c:ptCount val="14"/>
                <c:pt idx="0">
                  <c:v>28985.41731608953</c:v>
                </c:pt>
                <c:pt idx="1">
                  <c:v>40374.63075602024</c:v>
                </c:pt>
                <c:pt idx="2">
                  <c:v>31459.882014952618</c:v>
                </c:pt>
                <c:pt idx="3">
                  <c:v>28331.67263653945</c:v>
                </c:pt>
                <c:pt idx="4">
                  <c:v>26108.457628597491</c:v>
                </c:pt>
                <c:pt idx="5">
                  <c:v>30535.724587072025</c:v>
                </c:pt>
                <c:pt idx="6">
                  <c:v>35005.296554911853</c:v>
                </c:pt>
                <c:pt idx="7">
                  <c:v>25577.550285784517</c:v>
                </c:pt>
                <c:pt idx="8">
                  <c:v>42504.544457821197</c:v>
                </c:pt>
                <c:pt idx="9">
                  <c:v>39639.85698167004</c:v>
                </c:pt>
                <c:pt idx="10">
                  <c:v>33513.797468254939</c:v>
                </c:pt>
                <c:pt idx="11">
                  <c:v>27619.447532701673</c:v>
                </c:pt>
                <c:pt idx="12">
                  <c:v>12355.659532193818</c:v>
                </c:pt>
                <c:pt idx="13">
                  <c:v>19064.656648814005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8-43D4-B4A5-D7A6EDED37AE}"/>
            </c:ext>
          </c:extLst>
        </c:ser>
        <c:ser>
          <c:idx val="1"/>
          <c:order val="1"/>
          <c:tx>
            <c:strRef>
              <c:f>'Chart Data (96)'!$B$4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(96)'!$C$4:$P$4</c:f>
              <c:numCache>
                <c:formatCode>"$"#,##0</c:formatCode>
                <c:ptCount val="14"/>
                <c:pt idx="0">
                  <c:v>28049.967257384898</c:v>
                </c:pt>
                <c:pt idx="1">
                  <c:v>41353.828541321695</c:v>
                </c:pt>
                <c:pt idx="2">
                  <c:v>28374.347522696738</c:v>
                </c:pt>
                <c:pt idx="3">
                  <c:v>26073.388267035243</c:v>
                </c:pt>
                <c:pt idx="4">
                  <c:v>26703.239253750158</c:v>
                </c:pt>
                <c:pt idx="5">
                  <c:v>26885.818695035461</c:v>
                </c:pt>
                <c:pt idx="6">
                  <c:v>31021.414715410789</c:v>
                </c:pt>
                <c:pt idx="7">
                  <c:v>23532.683067406084</c:v>
                </c:pt>
                <c:pt idx="8">
                  <c:v>46082.269014665173</c:v>
                </c:pt>
                <c:pt idx="9">
                  <c:v>33503.626117437343</c:v>
                </c:pt>
                <c:pt idx="10">
                  <c:v>35646.992609737099</c:v>
                </c:pt>
                <c:pt idx="11">
                  <c:v>27107.96052787079</c:v>
                </c:pt>
                <c:pt idx="12">
                  <c:v>10913.997525258343</c:v>
                </c:pt>
                <c:pt idx="13">
                  <c:v>21291.650456670654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8-43D4-B4A5-D7A6EDED3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32627480"/>
        <c:axId val="-2032628392"/>
      </c:barChart>
      <c:catAx>
        <c:axId val="-20326274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032628392"/>
        <c:crosses val="autoZero"/>
        <c:auto val="1"/>
        <c:lblAlgn val="ctr"/>
        <c:lblOffset val="100"/>
        <c:noMultiLvlLbl val="0"/>
      </c:catAx>
      <c:valAx>
        <c:axId val="-2032628392"/>
        <c:scaling>
          <c:orientation val="minMax"/>
          <c:max val="60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(1996)</a:t>
                </a:r>
              </a:p>
            </c:rich>
          </c:tx>
          <c:layout>
            <c:manualLayout>
              <c:xMode val="edge"/>
              <c:yMode val="edge"/>
              <c:x val="0.49106142327362701"/>
              <c:y val="0.92726671009566497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3262748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406639554671003"/>
          <c:y val="0.73583872363912195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(15)'!$G$32</c:f>
              <c:strCache>
                <c:ptCount val="1"/>
                <c:pt idx="0">
                  <c:v> Avg Wage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11B-4FA9-85EA-50D4D68BDAA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11B-4FA9-85EA-50D4D68BDAAA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11B-4FA9-85EA-50D4D68BDAAA}"/>
              </c:ext>
            </c:extLst>
          </c:dPt>
          <c:dPt>
            <c:idx val="3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11B-4FA9-85EA-50D4D68BDAA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11B-4FA9-85EA-50D4D68BDAAA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11B-4FA9-85EA-50D4D68BDAAA}"/>
              </c:ext>
            </c:extLst>
          </c:dPt>
          <c:dPt>
            <c:idx val="6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11B-4FA9-85EA-50D4D68BDAAA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11B-4FA9-85EA-50D4D68BDAAA}"/>
              </c:ext>
            </c:extLst>
          </c:dPt>
          <c:dPt>
            <c:idx val="8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11B-4FA9-85EA-50D4D68BDAAA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11B-4FA9-85EA-50D4D68BDAAA}"/>
              </c:ext>
            </c:extLst>
          </c:dPt>
          <c:dPt>
            <c:idx val="10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E11B-4FA9-85EA-50D4D68BDAAA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E11B-4FA9-85EA-50D4D68BDA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(15)'!$F$33:$F$44</c:f>
              <c:strCache>
                <c:ptCount val="12"/>
                <c:pt idx="0">
                  <c:v>WV</c:v>
                </c:pt>
                <c:pt idx="1">
                  <c:v>KY</c:v>
                </c:pt>
                <c:pt idx="2">
                  <c:v>SC</c:v>
                </c:pt>
                <c:pt idx="3">
                  <c:v>TN</c:v>
                </c:pt>
                <c:pt idx="4">
                  <c:v>NC</c:v>
                </c:pt>
                <c:pt idx="5">
                  <c:v>OH</c:v>
                </c:pt>
                <c:pt idx="6">
                  <c:v>GA</c:v>
                </c:pt>
                <c:pt idx="7">
                  <c:v>US</c:v>
                </c:pt>
                <c:pt idx="8">
                  <c:v>PA</c:v>
                </c:pt>
                <c:pt idx="9">
                  <c:v>MD</c:v>
                </c:pt>
                <c:pt idx="10">
                  <c:v>VA</c:v>
                </c:pt>
                <c:pt idx="11">
                  <c:v>DC</c:v>
                </c:pt>
              </c:strCache>
            </c:strRef>
          </c:cat>
          <c:val>
            <c:numRef>
              <c:f>'Chart Data (15)'!$G$33:$G$44</c:f>
              <c:numCache>
                <c:formatCode>"$"#,##0</c:formatCode>
                <c:ptCount val="12"/>
                <c:pt idx="0">
                  <c:v>45279.694587744147</c:v>
                </c:pt>
                <c:pt idx="1">
                  <c:v>45680.042517378468</c:v>
                </c:pt>
                <c:pt idx="2">
                  <c:v>46563.790550892998</c:v>
                </c:pt>
                <c:pt idx="3">
                  <c:v>54152.414638676375</c:v>
                </c:pt>
                <c:pt idx="4">
                  <c:v>58718.453784392193</c:v>
                </c:pt>
                <c:pt idx="5">
                  <c:v>60024.73118644589</c:v>
                </c:pt>
                <c:pt idx="6">
                  <c:v>61886.282926760221</c:v>
                </c:pt>
                <c:pt idx="7">
                  <c:v>69270.258905068971</c:v>
                </c:pt>
                <c:pt idx="8">
                  <c:v>73500.87738519127</c:v>
                </c:pt>
                <c:pt idx="9">
                  <c:v>73991.834574835026</c:v>
                </c:pt>
                <c:pt idx="10">
                  <c:v>81958.583316852819</c:v>
                </c:pt>
                <c:pt idx="11">
                  <c:v>108225.23055206636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11B-4FA9-85EA-50D4D68BD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39552808"/>
        <c:axId val="-2039549832"/>
        <c:extLst/>
      </c:barChart>
      <c:catAx>
        <c:axId val="-2039552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39549832"/>
        <c:crosses val="autoZero"/>
        <c:auto val="1"/>
        <c:lblAlgn val="ctr"/>
        <c:lblOffset val="100"/>
        <c:noMultiLvlLbl val="0"/>
      </c:catAx>
      <c:valAx>
        <c:axId val="-2039549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Professional and Business Services - </a:t>
                </a:r>
                <a:r>
                  <a:rPr lang="en-US" sz="1400" b="1" i="0" u="none" strike="noStrike" baseline="0">
                    <a:effectLst/>
                  </a:rPr>
                  <a:t>Average Wages </a:t>
                </a:r>
                <a:r>
                  <a:rPr lang="en-US" sz="1400" b="1" i="0" baseline="0">
                    <a:effectLst/>
                  </a:rPr>
                  <a:t>(2015)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-20395528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(15)'!$C$47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A4C-48F8-828D-B1E04E3D6A83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A4C-48F8-828D-B1E04E3D6A83}"/>
              </c:ext>
            </c:extLst>
          </c:dPt>
          <c:dPt>
            <c:idx val="2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A4C-48F8-828D-B1E04E3D6A8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A4C-48F8-828D-B1E04E3D6A83}"/>
              </c:ext>
            </c:extLst>
          </c:dPt>
          <c:dPt>
            <c:idx val="4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A4C-48F8-828D-B1E04E3D6A83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A4C-48F8-828D-B1E04E3D6A83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A4C-48F8-828D-B1E04E3D6A83}"/>
              </c:ext>
            </c:extLst>
          </c:dPt>
          <c:dPt>
            <c:idx val="7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A4C-48F8-828D-B1E04E3D6A83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A4C-48F8-828D-B1E04E3D6A83}"/>
              </c:ext>
            </c:extLst>
          </c:dPt>
          <c:dPt>
            <c:idx val="9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A4C-48F8-828D-B1E04E3D6A83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5A4C-48F8-828D-B1E04E3D6A83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5A4C-48F8-828D-B1E04E3D6A83}"/>
              </c:ext>
            </c:extLst>
          </c:dPt>
          <c:dLbls>
            <c:dLbl>
              <c:idx val="0"/>
              <c:layout>
                <c:manualLayout>
                  <c:x val="-4.4981985796709397E-4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4C-48F8-828D-B1E04E3D6A83}"/>
                </c:ext>
              </c:extLst>
            </c:dLbl>
            <c:dLbl>
              <c:idx val="1"/>
              <c:layout>
                <c:manualLayout>
                  <c:x val="-2.09981510748985E-3"/>
                  <c:y val="2.02399598643189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4C-48F8-828D-B1E04E3D6A83}"/>
                </c:ext>
              </c:extLst>
            </c:dLbl>
            <c:dLbl>
              <c:idx val="2"/>
              <c:layout>
                <c:manualLayout>
                  <c:x val="-2.1732999569390602E-3"/>
                  <c:y val="7.4212328862013801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4C-48F8-828D-B1E04E3D6A83}"/>
                </c:ext>
              </c:extLst>
            </c:dLbl>
            <c:dLbl>
              <c:idx val="3"/>
              <c:layout>
                <c:manualLayout>
                  <c:x val="-2.2931901995050302E-3"/>
                  <c:y val="-7.4212328862013801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4C-48F8-828D-B1E04E3D6A83}"/>
                </c:ext>
              </c:extLst>
            </c:dLbl>
            <c:dLbl>
              <c:idx val="4"/>
              <c:layout>
                <c:manualLayout>
                  <c:x val="-3.7032892397234601E-3"/>
                  <c:y val="2.023995986431820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4C-48F8-828D-B1E04E3D6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(15)'!$B$48:$B$59</c:f>
              <c:strCache>
                <c:ptCount val="12"/>
                <c:pt idx="0">
                  <c:v>OH</c:v>
                </c:pt>
                <c:pt idx="1">
                  <c:v>SC</c:v>
                </c:pt>
                <c:pt idx="2">
                  <c:v>PA</c:v>
                </c:pt>
                <c:pt idx="3">
                  <c:v>NC</c:v>
                </c:pt>
                <c:pt idx="4">
                  <c:v>TN</c:v>
                </c:pt>
                <c:pt idx="5">
                  <c:v>US</c:v>
                </c:pt>
                <c:pt idx="6">
                  <c:v>KY</c:v>
                </c:pt>
                <c:pt idx="7">
                  <c:v>GA</c:v>
                </c:pt>
                <c:pt idx="8">
                  <c:v>WV</c:v>
                </c:pt>
                <c:pt idx="9">
                  <c:v>VA</c:v>
                </c:pt>
                <c:pt idx="10">
                  <c:v>MD</c:v>
                </c:pt>
                <c:pt idx="11">
                  <c:v>DC</c:v>
                </c:pt>
              </c:strCache>
            </c:strRef>
          </c:cat>
          <c:val>
            <c:numRef>
              <c:f>'Chart Data (15)'!$C$48:$C$59</c:f>
              <c:numCache>
                <c:formatCode>#,##0.00</c:formatCode>
                <c:ptCount val="12"/>
                <c:pt idx="0">
                  <c:v>0.73561761649166602</c:v>
                </c:pt>
                <c:pt idx="1">
                  <c:v>0.85090503380005245</c:v>
                </c:pt>
                <c:pt idx="2">
                  <c:v>0.85230250851989431</c:v>
                </c:pt>
                <c:pt idx="3">
                  <c:v>0.85458288207140831</c:v>
                </c:pt>
                <c:pt idx="4">
                  <c:v>0.8814131461260849</c:v>
                </c:pt>
                <c:pt idx="5">
                  <c:v>1</c:v>
                </c:pt>
                <c:pt idx="6">
                  <c:v>1.0082021776772279</c:v>
                </c:pt>
                <c:pt idx="7">
                  <c:v>1.2051378743155781</c:v>
                </c:pt>
                <c:pt idx="8">
                  <c:v>1.6868254848526063</c:v>
                </c:pt>
                <c:pt idx="9">
                  <c:v>2.3944395866722918</c:v>
                </c:pt>
                <c:pt idx="10">
                  <c:v>2.8127655056768042</c:v>
                </c:pt>
                <c:pt idx="11">
                  <c:v>13.484804262045717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A4C-48F8-828D-B1E04E3D6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30697864"/>
        <c:axId val="-2030694824"/>
        <c:extLst/>
      </c:barChart>
      <c:catAx>
        <c:axId val="-2030697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30694824"/>
        <c:crosses val="autoZero"/>
        <c:auto val="1"/>
        <c:lblAlgn val="ctr"/>
        <c:lblOffset val="100"/>
        <c:noMultiLvlLbl val="0"/>
      </c:catAx>
      <c:valAx>
        <c:axId val="-2030694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Federal Government- </a:t>
                </a:r>
                <a:r>
                  <a:rPr lang="en-US" sz="1400" b="1" i="0" u="none" strike="noStrike" baseline="0">
                    <a:effectLst/>
                  </a:rPr>
                  <a:t>Location Quotient </a:t>
                </a:r>
                <a:r>
                  <a:rPr lang="en-US" sz="1400" b="1" i="0" baseline="0">
                    <a:effectLst/>
                  </a:rPr>
                  <a:t>(2015)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-203069786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(15)'!$G$47</c:f>
              <c:strCache>
                <c:ptCount val="1"/>
                <c:pt idx="0">
                  <c:v>Avg Wage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C57-4714-9026-D307D81BA074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C57-4714-9026-D307D81BA07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C57-4714-9026-D307D81BA074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C57-4714-9026-D307D81BA074}"/>
              </c:ext>
            </c:extLst>
          </c:dPt>
          <c:dPt>
            <c:idx val="4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C57-4714-9026-D307D81BA07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C57-4714-9026-D307D81BA074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C57-4714-9026-D307D81BA074}"/>
              </c:ext>
            </c:extLst>
          </c:dPt>
          <c:dPt>
            <c:idx val="7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C57-4714-9026-D307D81BA074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C57-4714-9026-D307D81BA074}"/>
              </c:ext>
            </c:extLst>
          </c:dPt>
          <c:dPt>
            <c:idx val="9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C57-4714-9026-D307D81BA074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C57-4714-9026-D307D81BA074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9C57-4714-9026-D307D81BA0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(15)'!$F$48:$F$59</c:f>
              <c:strCache>
                <c:ptCount val="12"/>
                <c:pt idx="0">
                  <c:v>KY</c:v>
                </c:pt>
                <c:pt idx="1">
                  <c:v>SC</c:v>
                </c:pt>
                <c:pt idx="2">
                  <c:v>NC</c:v>
                </c:pt>
                <c:pt idx="3">
                  <c:v>WV</c:v>
                </c:pt>
                <c:pt idx="4">
                  <c:v>PA</c:v>
                </c:pt>
                <c:pt idx="5">
                  <c:v>GA</c:v>
                </c:pt>
                <c:pt idx="6">
                  <c:v>OH</c:v>
                </c:pt>
                <c:pt idx="7">
                  <c:v>TN</c:v>
                </c:pt>
                <c:pt idx="8">
                  <c:v>US</c:v>
                </c:pt>
                <c:pt idx="9">
                  <c:v>VA</c:v>
                </c:pt>
                <c:pt idx="10">
                  <c:v>MD</c:v>
                </c:pt>
                <c:pt idx="11">
                  <c:v>DC</c:v>
                </c:pt>
              </c:strCache>
            </c:strRef>
          </c:cat>
          <c:val>
            <c:numRef>
              <c:f>'Chart Data (15)'!$G$48:$G$59</c:f>
              <c:numCache>
                <c:formatCode>"$"#,##0</c:formatCode>
                <c:ptCount val="12"/>
                <c:pt idx="0">
                  <c:v>63042.126391205667</c:v>
                </c:pt>
                <c:pt idx="1">
                  <c:v>66611.229518697</c:v>
                </c:pt>
                <c:pt idx="2">
                  <c:v>67109.743831640051</c:v>
                </c:pt>
                <c:pt idx="3">
                  <c:v>71775.169611307414</c:v>
                </c:pt>
                <c:pt idx="4">
                  <c:v>72520.455747042506</c:v>
                </c:pt>
                <c:pt idx="5">
                  <c:v>73229.997481108308</c:v>
                </c:pt>
                <c:pt idx="6">
                  <c:v>74496.834936086147</c:v>
                </c:pt>
                <c:pt idx="7">
                  <c:v>77305.906392508143</c:v>
                </c:pt>
                <c:pt idx="8">
                  <c:v>77900.402573034575</c:v>
                </c:pt>
                <c:pt idx="9">
                  <c:v>89055.617361688652</c:v>
                </c:pt>
                <c:pt idx="10">
                  <c:v>97121.798997382357</c:v>
                </c:pt>
                <c:pt idx="11">
                  <c:v>107548.99981326712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C57-4714-9026-D307D81BA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39631704"/>
        <c:axId val="-2039628728"/>
        <c:extLst/>
      </c:barChart>
      <c:catAx>
        <c:axId val="-2039631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39628728"/>
        <c:crosses val="autoZero"/>
        <c:auto val="1"/>
        <c:lblAlgn val="ctr"/>
        <c:lblOffset val="100"/>
        <c:noMultiLvlLbl val="0"/>
      </c:catAx>
      <c:valAx>
        <c:axId val="-2039628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Federal Government- </a:t>
                </a:r>
                <a:r>
                  <a:rPr lang="en-US" sz="1400" b="1" i="0" u="none" strike="noStrike" baseline="0">
                    <a:effectLst/>
                  </a:rPr>
                  <a:t>Average Wages </a:t>
                </a:r>
                <a:r>
                  <a:rPr lang="en-US" sz="1400" b="1" i="0" baseline="0">
                    <a:effectLst/>
                  </a:rPr>
                  <a:t>(2015)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-203963170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(15)'!$C$62</c:f>
              <c:strCache>
                <c:ptCount val="1"/>
                <c:pt idx="0">
                  <c:v>LQ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CAF-4641-85DA-08D00A60197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CAF-4641-85DA-08D00A601977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CAF-4641-85DA-08D00A601977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CAF-4641-85DA-08D00A601977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CAF-4641-85DA-08D00A601977}"/>
              </c:ext>
            </c:extLst>
          </c:dPt>
          <c:dPt>
            <c:idx val="5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CAF-4641-85DA-08D00A601977}"/>
              </c:ext>
            </c:extLst>
          </c:dPt>
          <c:dPt>
            <c:idx val="6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CAF-4641-85DA-08D00A601977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CAF-4641-85DA-08D00A601977}"/>
              </c:ext>
            </c:extLst>
          </c:dPt>
          <c:dPt>
            <c:idx val="8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CAF-4641-85DA-08D00A601977}"/>
              </c:ext>
            </c:extLst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CAF-4641-85DA-08D00A601977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CAF-4641-85DA-08D00A601977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1CAF-4641-85DA-08D00A601977}"/>
              </c:ext>
            </c:extLst>
          </c:dPt>
          <c:dLbls>
            <c:dLbl>
              <c:idx val="0"/>
              <c:layout>
                <c:manualLayout>
                  <c:x val="-2.89622886167802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AF-4641-85DA-08D00A6019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(15)'!$B$63:$B$74</c:f>
              <c:strCache>
                <c:ptCount val="12"/>
                <c:pt idx="0">
                  <c:v>DC</c:v>
                </c:pt>
                <c:pt idx="1">
                  <c:v>MD</c:v>
                </c:pt>
                <c:pt idx="2">
                  <c:v>VA</c:v>
                </c:pt>
                <c:pt idx="3">
                  <c:v>WV</c:v>
                </c:pt>
                <c:pt idx="4">
                  <c:v>US</c:v>
                </c:pt>
                <c:pt idx="5">
                  <c:v>GA</c:v>
                </c:pt>
                <c:pt idx="6">
                  <c:v>PA</c:v>
                </c:pt>
                <c:pt idx="7">
                  <c:v>NC</c:v>
                </c:pt>
                <c:pt idx="8">
                  <c:v>TN</c:v>
                </c:pt>
                <c:pt idx="9">
                  <c:v>SC</c:v>
                </c:pt>
                <c:pt idx="10">
                  <c:v>OH</c:v>
                </c:pt>
                <c:pt idx="11">
                  <c:v>KY</c:v>
                </c:pt>
              </c:strCache>
            </c:strRef>
          </c:cat>
          <c:val>
            <c:numRef>
              <c:f>'Chart Data (15)'!$C$63:$C$74</c:f>
              <c:numCache>
                <c:formatCode>#,##0.00</c:formatCode>
                <c:ptCount val="12"/>
                <c:pt idx="0">
                  <c:v>1.6696196102538648E-2</c:v>
                </c:pt>
                <c:pt idx="1">
                  <c:v>0.45441805111669159</c:v>
                </c:pt>
                <c:pt idx="2">
                  <c:v>0.70675769640663577</c:v>
                </c:pt>
                <c:pt idx="3">
                  <c:v>0.77676114484218062</c:v>
                </c:pt>
                <c:pt idx="4">
                  <c:v>1</c:v>
                </c:pt>
                <c:pt idx="5">
                  <c:v>1.0263515765309508</c:v>
                </c:pt>
                <c:pt idx="6">
                  <c:v>1.131470599568938</c:v>
                </c:pt>
                <c:pt idx="7">
                  <c:v>1.2571887220515054</c:v>
                </c:pt>
                <c:pt idx="8">
                  <c:v>1.337500182005757</c:v>
                </c:pt>
                <c:pt idx="9">
                  <c:v>1.3726955948639592</c:v>
                </c:pt>
                <c:pt idx="10">
                  <c:v>1.4805646019684251</c:v>
                </c:pt>
                <c:pt idx="11">
                  <c:v>1.4921392235384714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AF-4641-85DA-08D00A601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39750856"/>
        <c:axId val="-2039747816"/>
        <c:extLst/>
      </c:barChart>
      <c:catAx>
        <c:axId val="-2039750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39747816"/>
        <c:crosses val="autoZero"/>
        <c:auto val="1"/>
        <c:lblAlgn val="ctr"/>
        <c:lblOffset val="100"/>
        <c:noMultiLvlLbl val="0"/>
      </c:catAx>
      <c:valAx>
        <c:axId val="-20397478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Manufacturing - </a:t>
                </a:r>
                <a:r>
                  <a:rPr lang="en-US" sz="1400" b="1" i="0" u="none" strike="noStrike" baseline="0">
                    <a:effectLst/>
                  </a:rPr>
                  <a:t>Location Quotient </a:t>
                </a:r>
                <a:r>
                  <a:rPr lang="en-US" sz="1400" b="1" i="0" baseline="0">
                    <a:effectLst/>
                  </a:rPr>
                  <a:t>(2015)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-203975085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20034666332996E-2"/>
          <c:y val="2.23954002723941E-2"/>
          <c:w val="0.84091305446199405"/>
          <c:h val="0.832265913810698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(15)'!$G$62</c:f>
              <c:strCache>
                <c:ptCount val="1"/>
                <c:pt idx="0">
                  <c:v>Avg Wage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E79-4116-80FF-AF7EAED9613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E79-4116-80FF-AF7EAED9613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E79-4116-80FF-AF7EAED9613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E79-4116-80FF-AF7EAED9613D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E79-4116-80FF-AF7EAED9613D}"/>
              </c:ext>
            </c:extLst>
          </c:dPt>
          <c:dPt>
            <c:idx val="5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E79-4116-80FF-AF7EAED9613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E79-4116-80FF-AF7EAED9613D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E79-4116-80FF-AF7EAED9613D}"/>
              </c:ext>
            </c:extLst>
          </c:dPt>
          <c:dPt>
            <c:idx val="8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E79-4116-80FF-AF7EAED9613D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E79-4116-80FF-AF7EAED9613D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E79-4116-80FF-AF7EAED9613D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2E79-4116-80FF-AF7EAED961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 (15)'!$F$63:$F$74</c:f>
              <c:strCache>
                <c:ptCount val="12"/>
                <c:pt idx="0">
                  <c:v>WV</c:v>
                </c:pt>
                <c:pt idx="1">
                  <c:v>GA</c:v>
                </c:pt>
                <c:pt idx="2">
                  <c:v>NC</c:v>
                </c:pt>
                <c:pt idx="3">
                  <c:v>SC</c:v>
                </c:pt>
                <c:pt idx="4">
                  <c:v>KY</c:v>
                </c:pt>
                <c:pt idx="5">
                  <c:v>TN</c:v>
                </c:pt>
                <c:pt idx="6">
                  <c:v>VA</c:v>
                </c:pt>
                <c:pt idx="7">
                  <c:v>OH</c:v>
                </c:pt>
                <c:pt idx="8">
                  <c:v>PA</c:v>
                </c:pt>
                <c:pt idx="9">
                  <c:v>US</c:v>
                </c:pt>
                <c:pt idx="10">
                  <c:v>MD</c:v>
                </c:pt>
                <c:pt idx="11">
                  <c:v>DC</c:v>
                </c:pt>
              </c:strCache>
            </c:strRef>
          </c:cat>
          <c:val>
            <c:numRef>
              <c:f>'Chart Data (15)'!$G$63:$G$74</c:f>
              <c:numCache>
                <c:formatCode>"$"#,##0</c:formatCode>
                <c:ptCount val="12"/>
                <c:pt idx="0">
                  <c:v>55830.136909258792</c:v>
                </c:pt>
                <c:pt idx="1">
                  <c:v>55974.382040190081</c:v>
                </c:pt>
                <c:pt idx="2">
                  <c:v>56578.098418757996</c:v>
                </c:pt>
                <c:pt idx="3">
                  <c:v>56617.009527039918</c:v>
                </c:pt>
                <c:pt idx="4">
                  <c:v>56710.688789906562</c:v>
                </c:pt>
                <c:pt idx="5">
                  <c:v>57331.069465462824</c:v>
                </c:pt>
                <c:pt idx="6">
                  <c:v>57777.97907604491</c:v>
                </c:pt>
                <c:pt idx="7">
                  <c:v>58189.643312074055</c:v>
                </c:pt>
                <c:pt idx="8">
                  <c:v>59548.552307795333</c:v>
                </c:pt>
                <c:pt idx="9">
                  <c:v>64305.243766269137</c:v>
                </c:pt>
                <c:pt idx="10">
                  <c:v>73363.188488487518</c:v>
                </c:pt>
                <c:pt idx="11">
                  <c:v>95840.042047531999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E79-4116-80FF-AF7EAED96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39696520"/>
        <c:axId val="-2039693544"/>
        <c:extLst/>
      </c:barChart>
      <c:catAx>
        <c:axId val="-2039696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39693544"/>
        <c:crosses val="autoZero"/>
        <c:auto val="1"/>
        <c:lblAlgn val="ctr"/>
        <c:lblOffset val="100"/>
        <c:noMultiLvlLbl val="0"/>
      </c:catAx>
      <c:valAx>
        <c:axId val="-2039693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Manufacturing- </a:t>
                </a:r>
                <a:r>
                  <a:rPr lang="en-US" sz="1400" b="1" i="0" u="none" strike="noStrike" baseline="0">
                    <a:effectLst/>
                  </a:rPr>
                  <a:t>Average Wages </a:t>
                </a:r>
                <a:r>
                  <a:rPr lang="en-US" sz="1400" b="1" i="0" baseline="0">
                    <a:effectLst/>
                  </a:rPr>
                  <a:t>(2015)</a:t>
                </a:r>
                <a:endParaRPr lang="en-US" sz="1400">
                  <a:effectLst/>
                </a:endParaRP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-203969652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Data (15)'!$B$3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(15)'!$C$3:$P$3</c:f>
              <c:numCache>
                <c:formatCode>"$"#,##0</c:formatCode>
                <c:ptCount val="14"/>
                <c:pt idx="0">
                  <c:v>52941.844262173625</c:v>
                </c:pt>
                <c:pt idx="1">
                  <c:v>77900.402573034575</c:v>
                </c:pt>
                <c:pt idx="2">
                  <c:v>55877.536172032633</c:v>
                </c:pt>
                <c:pt idx="3">
                  <c:v>47572.583955357673</c:v>
                </c:pt>
                <c:pt idx="4">
                  <c:v>58461.499157714519</c:v>
                </c:pt>
                <c:pt idx="5">
                  <c:v>57009.0668018293</c:v>
                </c:pt>
                <c:pt idx="6">
                  <c:v>64305.243766269137</c:v>
                </c:pt>
                <c:pt idx="7">
                  <c:v>44320.722548194899</c:v>
                </c:pt>
                <c:pt idx="8">
                  <c:v>95098.093356871497</c:v>
                </c:pt>
                <c:pt idx="9">
                  <c:v>87915.469873780748</c:v>
                </c:pt>
                <c:pt idx="10">
                  <c:v>69270.258905068971</c:v>
                </c:pt>
                <c:pt idx="11">
                  <c:v>47382.698108353805</c:v>
                </c:pt>
                <c:pt idx="12">
                  <c:v>21807.005681171398</c:v>
                </c:pt>
                <c:pt idx="13">
                  <c:v>35115.58185120031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8-43D4-B4A5-D7A6EDED37AE}"/>
            </c:ext>
          </c:extLst>
        </c:ser>
        <c:ser>
          <c:idx val="1"/>
          <c:order val="1"/>
          <c:tx>
            <c:strRef>
              <c:f>'Chart Data (15)'!$B$4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(15)'!$C$4:$P$4</c:f>
              <c:numCache>
                <c:formatCode>"$"#,##0</c:formatCode>
                <c:ptCount val="14"/>
                <c:pt idx="0">
                  <c:v>54275.889278967632</c:v>
                </c:pt>
                <c:pt idx="1">
                  <c:v>89055.617361688652</c:v>
                </c:pt>
                <c:pt idx="2">
                  <c:v>48704.66353043203</c:v>
                </c:pt>
                <c:pt idx="3">
                  <c:v>43399.535953260893</c:v>
                </c:pt>
                <c:pt idx="4">
                  <c:v>44329.277382645807</c:v>
                </c:pt>
                <c:pt idx="5">
                  <c:v>51560.109634515451</c:v>
                </c:pt>
                <c:pt idx="6">
                  <c:v>57777.97907604491</c:v>
                </c:pt>
                <c:pt idx="7">
                  <c:v>40584.170767619209</c:v>
                </c:pt>
                <c:pt idx="8">
                  <c:v>95307.097057765626</c:v>
                </c:pt>
                <c:pt idx="9">
                  <c:v>77423.784157805683</c:v>
                </c:pt>
                <c:pt idx="10">
                  <c:v>81958.583316852819</c:v>
                </c:pt>
                <c:pt idx="11">
                  <c:v>46630.457491062793</c:v>
                </c:pt>
                <c:pt idx="12">
                  <c:v>19148.263984405457</c:v>
                </c:pt>
                <c:pt idx="13">
                  <c:v>41113.781207046428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8-43D4-B4A5-D7A6EDED3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39793640"/>
        <c:axId val="-2039790536"/>
      </c:barChart>
      <c:catAx>
        <c:axId val="-2039793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039790536"/>
        <c:crosses val="autoZero"/>
        <c:auto val="1"/>
        <c:lblAlgn val="ctr"/>
        <c:lblOffset val="100"/>
        <c:noMultiLvlLbl val="0"/>
      </c:catAx>
      <c:valAx>
        <c:axId val="-2039790536"/>
        <c:scaling>
          <c:orientation val="minMax"/>
          <c:max val="125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(2015)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39793640"/>
        <c:crosses val="autoZero"/>
        <c:crossBetween val="between"/>
        <c:majorUnit val="2500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406639554671003"/>
          <c:y val="0.73583872363912195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(15)'!$C$4:$P$4</c:f>
              <c:numCache>
                <c:formatCode>"$"#,##0</c:formatCode>
                <c:ptCount val="14"/>
                <c:pt idx="0">
                  <c:v>54275.889278967632</c:v>
                </c:pt>
                <c:pt idx="1">
                  <c:v>89055.617361688652</c:v>
                </c:pt>
                <c:pt idx="2">
                  <c:v>48704.66353043203</c:v>
                </c:pt>
                <c:pt idx="3">
                  <c:v>43399.535953260893</c:v>
                </c:pt>
                <c:pt idx="4">
                  <c:v>44329.277382645807</c:v>
                </c:pt>
                <c:pt idx="5">
                  <c:v>51560.109634515451</c:v>
                </c:pt>
                <c:pt idx="6">
                  <c:v>57777.97907604491</c:v>
                </c:pt>
                <c:pt idx="7">
                  <c:v>40584.170767619209</c:v>
                </c:pt>
                <c:pt idx="8">
                  <c:v>95307.097057765626</c:v>
                </c:pt>
                <c:pt idx="9">
                  <c:v>77423.784157805683</c:v>
                </c:pt>
                <c:pt idx="10">
                  <c:v>81958.583316852819</c:v>
                </c:pt>
                <c:pt idx="11">
                  <c:v>46630.457491062793</c:v>
                </c:pt>
                <c:pt idx="12">
                  <c:v>19148.263984405457</c:v>
                </c:pt>
                <c:pt idx="13">
                  <c:v>41113.781207046428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A-4EB6-88C7-34BAB19B7081}"/>
            </c:ext>
          </c:extLst>
        </c:ser>
        <c:ser>
          <c:idx val="2"/>
          <c:order val="1"/>
          <c:tx>
            <c:strRef>
              <c:f>'Chart Data (15)'!$B$5</c:f>
              <c:strCache>
                <c:ptCount val="1"/>
                <c:pt idx="0">
                  <c:v>District of Columbia</c:v>
                </c:pt>
              </c:strCache>
            </c:strRef>
          </c:tx>
          <c:spPr>
            <a:solidFill>
              <a:srgbClr val="CC99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35D-4458-9F07-FC008BBF3F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(15)'!$C$5:$P$5</c:f>
              <c:numCache>
                <c:formatCode>"$"#,##0</c:formatCode>
                <c:ptCount val="14"/>
                <c:pt idx="0">
                  <c:v>88158.85902559993</c:v>
                </c:pt>
                <c:pt idx="1">
                  <c:v>107548.99981326712</c:v>
                </c:pt>
                <c:pt idx="2">
                  <c:v>75789.990647608967</c:v>
                </c:pt>
                <c:pt idx="3">
                  <c:v>88775.948685054522</c:v>
                </c:pt>
                <c:pt idx="4">
                  <c:v>0</c:v>
                </c:pt>
                <c:pt idx="5">
                  <c:v>63604.353074857107</c:v>
                </c:pt>
                <c:pt idx="6">
                  <c:v>95840.042047531999</c:v>
                </c:pt>
                <c:pt idx="7">
                  <c:v>53362.462976412266</c:v>
                </c:pt>
                <c:pt idx="8">
                  <c:v>121662.88957524415</c:v>
                </c:pt>
                <c:pt idx="9">
                  <c:v>133745.26675189892</c:v>
                </c:pt>
                <c:pt idx="10">
                  <c:v>108225.23055206636</c:v>
                </c:pt>
                <c:pt idx="11">
                  <c:v>60614.317349380253</c:v>
                </c:pt>
                <c:pt idx="12">
                  <c:v>36831.116138201287</c:v>
                </c:pt>
                <c:pt idx="13">
                  <c:v>85759.144907531096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CA-4EB6-88C7-34BAB19B7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39932168"/>
        <c:axId val="-2039932600"/>
      </c:barChart>
      <c:catAx>
        <c:axId val="-2039932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039932600"/>
        <c:crosses val="autoZero"/>
        <c:auto val="1"/>
        <c:lblAlgn val="ctr"/>
        <c:lblOffset val="100"/>
        <c:noMultiLvlLbl val="0"/>
      </c:catAx>
      <c:valAx>
        <c:axId val="-2039932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(2015)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399321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2522208096474206"/>
          <c:y val="5.1394241010667703E-2"/>
          <c:w val="0.21764067733637399"/>
          <c:h val="7.0856245942060594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(15)'!$C$4:$P$4</c:f>
              <c:numCache>
                <c:formatCode>"$"#,##0</c:formatCode>
                <c:ptCount val="14"/>
                <c:pt idx="0">
                  <c:v>54275.889278967632</c:v>
                </c:pt>
                <c:pt idx="1">
                  <c:v>89055.617361688652</c:v>
                </c:pt>
                <c:pt idx="2">
                  <c:v>48704.66353043203</c:v>
                </c:pt>
                <c:pt idx="3">
                  <c:v>43399.535953260893</c:v>
                </c:pt>
                <c:pt idx="4">
                  <c:v>44329.277382645807</c:v>
                </c:pt>
                <c:pt idx="5">
                  <c:v>51560.109634515451</c:v>
                </c:pt>
                <c:pt idx="6">
                  <c:v>57777.97907604491</c:v>
                </c:pt>
                <c:pt idx="7">
                  <c:v>40584.170767619209</c:v>
                </c:pt>
                <c:pt idx="8">
                  <c:v>95307.097057765626</c:v>
                </c:pt>
                <c:pt idx="9">
                  <c:v>77423.784157805683</c:v>
                </c:pt>
                <c:pt idx="10">
                  <c:v>81958.583316852819</c:v>
                </c:pt>
                <c:pt idx="11">
                  <c:v>46630.457491062793</c:v>
                </c:pt>
                <c:pt idx="12">
                  <c:v>19148.263984405457</c:v>
                </c:pt>
                <c:pt idx="13">
                  <c:v>41113.781207046428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C-46E7-BE11-8C77E23D61CF}"/>
            </c:ext>
          </c:extLst>
        </c:ser>
        <c:ser>
          <c:idx val="2"/>
          <c:order val="1"/>
          <c:tx>
            <c:strRef>
              <c:f>'Chart Data (15)'!$B$6</c:f>
              <c:strCache>
                <c:ptCount val="1"/>
                <c:pt idx="0">
                  <c:v>Georgia</c:v>
                </c:pt>
              </c:strCache>
            </c:strRef>
          </c:tx>
          <c:spPr>
            <a:solidFill>
              <a:srgbClr val="FF0066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(15)'!$C$6:$P$6</c:f>
              <c:numCache>
                <c:formatCode>"$"#,##0</c:formatCode>
                <c:ptCount val="14"/>
                <c:pt idx="0">
                  <c:v>49550.663518116431</c:v>
                </c:pt>
                <c:pt idx="1">
                  <c:v>73229.997481108308</c:v>
                </c:pt>
                <c:pt idx="2">
                  <c:v>44297.586129468684</c:v>
                </c:pt>
                <c:pt idx="3">
                  <c:v>39489.435792184799</c:v>
                </c:pt>
                <c:pt idx="4">
                  <c:v>37696.619072953385</c:v>
                </c:pt>
                <c:pt idx="5">
                  <c:v>52946.571597060516</c:v>
                </c:pt>
                <c:pt idx="6">
                  <c:v>55974.382040190081</c:v>
                </c:pt>
                <c:pt idx="7">
                  <c:v>46674.648169629188</c:v>
                </c:pt>
                <c:pt idx="8">
                  <c:v>85686.789952839477</c:v>
                </c:pt>
                <c:pt idx="9">
                  <c:v>76584.749173478325</c:v>
                </c:pt>
                <c:pt idx="10">
                  <c:v>61886.282926760221</c:v>
                </c:pt>
                <c:pt idx="11">
                  <c:v>48805.237154127222</c:v>
                </c:pt>
                <c:pt idx="12">
                  <c:v>18956.798284380358</c:v>
                </c:pt>
                <c:pt idx="13">
                  <c:v>33907.306159796623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C-46E7-BE11-8C77E23D6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40024664"/>
        <c:axId val="-2040021560"/>
      </c:barChart>
      <c:catAx>
        <c:axId val="-2040024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040021560"/>
        <c:crosses val="autoZero"/>
        <c:auto val="1"/>
        <c:lblAlgn val="ctr"/>
        <c:lblOffset val="100"/>
        <c:noMultiLvlLbl val="0"/>
      </c:catAx>
      <c:valAx>
        <c:axId val="-2040021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(2015)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4002466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289160818224795"/>
          <c:y val="0.68318909710609099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(15)'!$C$4:$P$4</c:f>
              <c:numCache>
                <c:formatCode>"$"#,##0</c:formatCode>
                <c:ptCount val="14"/>
                <c:pt idx="0">
                  <c:v>54275.889278967632</c:v>
                </c:pt>
                <c:pt idx="1">
                  <c:v>89055.617361688652</c:v>
                </c:pt>
                <c:pt idx="2">
                  <c:v>48704.66353043203</c:v>
                </c:pt>
                <c:pt idx="3">
                  <c:v>43399.535953260893</c:v>
                </c:pt>
                <c:pt idx="4">
                  <c:v>44329.277382645807</c:v>
                </c:pt>
                <c:pt idx="5">
                  <c:v>51560.109634515451</c:v>
                </c:pt>
                <c:pt idx="6">
                  <c:v>57777.97907604491</c:v>
                </c:pt>
                <c:pt idx="7">
                  <c:v>40584.170767619209</c:v>
                </c:pt>
                <c:pt idx="8">
                  <c:v>95307.097057765626</c:v>
                </c:pt>
                <c:pt idx="9">
                  <c:v>77423.784157805683</c:v>
                </c:pt>
                <c:pt idx="10">
                  <c:v>81958.583316852819</c:v>
                </c:pt>
                <c:pt idx="11">
                  <c:v>46630.457491062793</c:v>
                </c:pt>
                <c:pt idx="12">
                  <c:v>19148.263984405457</c:v>
                </c:pt>
                <c:pt idx="13">
                  <c:v>41113.781207046428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F-478B-AE4A-15FB0275C384}"/>
            </c:ext>
          </c:extLst>
        </c:ser>
        <c:ser>
          <c:idx val="2"/>
          <c:order val="1"/>
          <c:tx>
            <c:strRef>
              <c:f>'Chart Data (15)'!$B$7</c:f>
              <c:strCache>
                <c:ptCount val="1"/>
                <c:pt idx="0">
                  <c:v>Kentucky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(15)'!$C$7:$P$7</c:f>
              <c:numCache>
                <c:formatCode>"$"#,##0</c:formatCode>
                <c:ptCount val="14"/>
                <c:pt idx="0">
                  <c:v>43364.540028329386</c:v>
                </c:pt>
                <c:pt idx="1">
                  <c:v>63042.126391205667</c:v>
                </c:pt>
                <c:pt idx="2">
                  <c:v>47041.851856947935</c:v>
                </c:pt>
                <c:pt idx="3">
                  <c:v>38777.030058476128</c:v>
                </c:pt>
                <c:pt idx="4">
                  <c:v>55891.838803792853</c:v>
                </c:pt>
                <c:pt idx="5">
                  <c:v>51661.193634442687</c:v>
                </c:pt>
                <c:pt idx="6">
                  <c:v>56710.688789906562</c:v>
                </c:pt>
                <c:pt idx="7">
                  <c:v>39433.613515287667</c:v>
                </c:pt>
                <c:pt idx="8">
                  <c:v>49081.015537452811</c:v>
                </c:pt>
                <c:pt idx="9">
                  <c:v>60779.032878391539</c:v>
                </c:pt>
                <c:pt idx="10">
                  <c:v>45680.042517378468</c:v>
                </c:pt>
                <c:pt idx="11">
                  <c:v>45668.615059412725</c:v>
                </c:pt>
                <c:pt idx="12">
                  <c:v>16225.452436602545</c:v>
                </c:pt>
                <c:pt idx="13">
                  <c:v>30524.434354131095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F-478B-AE4A-15FB0275C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40108808"/>
        <c:axId val="-2040105704"/>
      </c:barChart>
      <c:catAx>
        <c:axId val="-2040108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040105704"/>
        <c:crosses val="autoZero"/>
        <c:auto val="1"/>
        <c:lblAlgn val="ctr"/>
        <c:lblOffset val="100"/>
        <c:noMultiLvlLbl val="0"/>
      </c:catAx>
      <c:valAx>
        <c:axId val="-2040105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(2015)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40108808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406639554671003"/>
          <c:y val="0.73583872363912195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(15)'!$C$4:$P$4</c:f>
              <c:numCache>
                <c:formatCode>"$"#,##0</c:formatCode>
                <c:ptCount val="14"/>
                <c:pt idx="0">
                  <c:v>54275.889278967632</c:v>
                </c:pt>
                <c:pt idx="1">
                  <c:v>89055.617361688652</c:v>
                </c:pt>
                <c:pt idx="2">
                  <c:v>48704.66353043203</c:v>
                </c:pt>
                <c:pt idx="3">
                  <c:v>43399.535953260893</c:v>
                </c:pt>
                <c:pt idx="4">
                  <c:v>44329.277382645807</c:v>
                </c:pt>
                <c:pt idx="5">
                  <c:v>51560.109634515451</c:v>
                </c:pt>
                <c:pt idx="6">
                  <c:v>57777.97907604491</c:v>
                </c:pt>
                <c:pt idx="7">
                  <c:v>40584.170767619209</c:v>
                </c:pt>
                <c:pt idx="8">
                  <c:v>95307.097057765626</c:v>
                </c:pt>
                <c:pt idx="9">
                  <c:v>77423.784157805683</c:v>
                </c:pt>
                <c:pt idx="10">
                  <c:v>81958.583316852819</c:v>
                </c:pt>
                <c:pt idx="11">
                  <c:v>46630.457491062793</c:v>
                </c:pt>
                <c:pt idx="12">
                  <c:v>19148.263984405457</c:v>
                </c:pt>
                <c:pt idx="13">
                  <c:v>41113.781207046428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7-49C8-860D-92A07E47E607}"/>
            </c:ext>
          </c:extLst>
        </c:ser>
        <c:ser>
          <c:idx val="2"/>
          <c:order val="1"/>
          <c:tx>
            <c:strRef>
              <c:f>'Chart Data (15)'!$B$8</c:f>
              <c:strCache>
                <c:ptCount val="1"/>
                <c:pt idx="0">
                  <c:v>Maryland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(15)'!$C$8:$P$8</c:f>
              <c:numCache>
                <c:formatCode>"$"#,##0</c:formatCode>
                <c:ptCount val="14"/>
                <c:pt idx="0">
                  <c:v>57176.146129055043</c:v>
                </c:pt>
                <c:pt idx="1">
                  <c:v>97121.798997382357</c:v>
                </c:pt>
                <c:pt idx="2">
                  <c:v>57223.109388126926</c:v>
                </c:pt>
                <c:pt idx="3">
                  <c:v>54269.934124944833</c:v>
                </c:pt>
                <c:pt idx="4">
                  <c:v>39562.613108149984</c:v>
                </c:pt>
                <c:pt idx="5">
                  <c:v>60027.938073097444</c:v>
                </c:pt>
                <c:pt idx="6">
                  <c:v>73363.188488487518</c:v>
                </c:pt>
                <c:pt idx="7">
                  <c:v>44210.652171539856</c:v>
                </c:pt>
                <c:pt idx="8">
                  <c:v>84233.924280350431</c:v>
                </c:pt>
                <c:pt idx="9">
                  <c:v>86407.342785768793</c:v>
                </c:pt>
                <c:pt idx="10">
                  <c:v>73991.834574835026</c:v>
                </c:pt>
                <c:pt idx="11">
                  <c:v>51607.530604293155</c:v>
                </c:pt>
                <c:pt idx="12">
                  <c:v>21586.302149962801</c:v>
                </c:pt>
                <c:pt idx="13">
                  <c:v>39226.010586201126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7-49C8-860D-92A07E47E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40202472"/>
        <c:axId val="-2040204872"/>
      </c:barChart>
      <c:catAx>
        <c:axId val="-2040202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040204872"/>
        <c:crosses val="autoZero"/>
        <c:auto val="1"/>
        <c:lblAlgn val="ctr"/>
        <c:lblOffset val="100"/>
        <c:noMultiLvlLbl val="0"/>
      </c:catAx>
      <c:valAx>
        <c:axId val="-2040204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(2015)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4020247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406639554671003"/>
          <c:y val="0.73583872363912195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(96)'!$B$4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(96)'!$C$4:$P$4</c:f>
              <c:numCache>
                <c:formatCode>"$"#,##0</c:formatCode>
                <c:ptCount val="14"/>
                <c:pt idx="0">
                  <c:v>28049.967257384898</c:v>
                </c:pt>
                <c:pt idx="1">
                  <c:v>41353.828541321695</c:v>
                </c:pt>
                <c:pt idx="2">
                  <c:v>28374.347522696738</c:v>
                </c:pt>
                <c:pt idx="3">
                  <c:v>26073.388267035243</c:v>
                </c:pt>
                <c:pt idx="4">
                  <c:v>26703.239253750158</c:v>
                </c:pt>
                <c:pt idx="5">
                  <c:v>26885.818695035461</c:v>
                </c:pt>
                <c:pt idx="6">
                  <c:v>31021.414715410789</c:v>
                </c:pt>
                <c:pt idx="7">
                  <c:v>23532.683067406084</c:v>
                </c:pt>
                <c:pt idx="8">
                  <c:v>46082.269014665173</c:v>
                </c:pt>
                <c:pt idx="9">
                  <c:v>33503.626117437343</c:v>
                </c:pt>
                <c:pt idx="10">
                  <c:v>35646.992609737099</c:v>
                </c:pt>
                <c:pt idx="11">
                  <c:v>27107.96052787079</c:v>
                </c:pt>
                <c:pt idx="12">
                  <c:v>10913.997525258343</c:v>
                </c:pt>
                <c:pt idx="13">
                  <c:v>21291.650456670654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A-4EB6-88C7-34BAB19B7081}"/>
            </c:ext>
          </c:extLst>
        </c:ser>
        <c:ser>
          <c:idx val="2"/>
          <c:order val="1"/>
          <c:tx>
            <c:strRef>
              <c:f>'Chart Data (96)'!$B$5</c:f>
              <c:strCache>
                <c:ptCount val="1"/>
                <c:pt idx="0">
                  <c:v>District of Columbia</c:v>
                </c:pt>
              </c:strCache>
            </c:strRef>
          </c:tx>
          <c:spPr>
            <a:solidFill>
              <a:srgbClr val="CC99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C93-4B82-BC5D-A6C6DCDEB7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(96)'!$C$5:$P$5</c:f>
              <c:numCache>
                <c:formatCode>"$"#,##0</c:formatCode>
                <c:ptCount val="14"/>
                <c:pt idx="0">
                  <c:v>44380.033761126739</c:v>
                </c:pt>
                <c:pt idx="1">
                  <c:v>53226.716271669902</c:v>
                </c:pt>
                <c:pt idx="2">
                  <c:v>40248.111255692907</c:v>
                </c:pt>
                <c:pt idx="3">
                  <c:v>50762.311330298435</c:v>
                </c:pt>
                <c:pt idx="5">
                  <c:v>36170.890429042905</c:v>
                </c:pt>
                <c:pt idx="6">
                  <c:v>50657.91049030787</c:v>
                </c:pt>
                <c:pt idx="7">
                  <c:v>28823.268301238204</c:v>
                </c:pt>
                <c:pt idx="8">
                  <c:v>57364.891949587422</c:v>
                </c:pt>
                <c:pt idx="9">
                  <c:v>53835.443468503327</c:v>
                </c:pt>
                <c:pt idx="10">
                  <c:v>47910.305026978414</c:v>
                </c:pt>
                <c:pt idx="11">
                  <c:v>35961.215856966359</c:v>
                </c:pt>
                <c:pt idx="12">
                  <c:v>18094.61448562202</c:v>
                </c:pt>
                <c:pt idx="13">
                  <c:v>39760.904528340288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CA-4EB6-88C7-34BAB19B7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37684984"/>
        <c:axId val="-2037681816"/>
      </c:barChart>
      <c:catAx>
        <c:axId val="-20376849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037681816"/>
        <c:crosses val="autoZero"/>
        <c:auto val="1"/>
        <c:lblAlgn val="ctr"/>
        <c:lblOffset val="100"/>
        <c:noMultiLvlLbl val="0"/>
      </c:catAx>
      <c:valAx>
        <c:axId val="-2037681816"/>
        <c:scaling>
          <c:orientation val="minMax"/>
          <c:max val="6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(1996)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3768498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2522208096474206"/>
          <c:y val="5.1394241010667703E-2"/>
          <c:w val="0.21764067733637399"/>
          <c:h val="7.0856245942060594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(15)'!$C$4:$P$4</c:f>
              <c:numCache>
                <c:formatCode>"$"#,##0</c:formatCode>
                <c:ptCount val="14"/>
                <c:pt idx="0">
                  <c:v>54275.889278967632</c:v>
                </c:pt>
                <c:pt idx="1">
                  <c:v>89055.617361688652</c:v>
                </c:pt>
                <c:pt idx="2">
                  <c:v>48704.66353043203</c:v>
                </c:pt>
                <c:pt idx="3">
                  <c:v>43399.535953260893</c:v>
                </c:pt>
                <c:pt idx="4">
                  <c:v>44329.277382645807</c:v>
                </c:pt>
                <c:pt idx="5">
                  <c:v>51560.109634515451</c:v>
                </c:pt>
                <c:pt idx="6">
                  <c:v>57777.97907604491</c:v>
                </c:pt>
                <c:pt idx="7">
                  <c:v>40584.170767619209</c:v>
                </c:pt>
                <c:pt idx="8">
                  <c:v>95307.097057765626</c:v>
                </c:pt>
                <c:pt idx="9">
                  <c:v>77423.784157805683</c:v>
                </c:pt>
                <c:pt idx="10">
                  <c:v>81958.583316852819</c:v>
                </c:pt>
                <c:pt idx="11">
                  <c:v>46630.457491062793</c:v>
                </c:pt>
                <c:pt idx="12">
                  <c:v>19148.263984405457</c:v>
                </c:pt>
                <c:pt idx="13">
                  <c:v>41113.781207046428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B-4ACF-8A36-E27598CCD63B}"/>
            </c:ext>
          </c:extLst>
        </c:ser>
        <c:ser>
          <c:idx val="2"/>
          <c:order val="1"/>
          <c:tx>
            <c:strRef>
              <c:f>'Chart Data (15)'!$B$9</c:f>
              <c:strCache>
                <c:ptCount val="1"/>
                <c:pt idx="0">
                  <c:v>North Carolina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(15)'!$C$9:$P$9</c:f>
              <c:numCache>
                <c:formatCode>"$"#,##0</c:formatCode>
                <c:ptCount val="14"/>
                <c:pt idx="0">
                  <c:v>46529.93908743975</c:v>
                </c:pt>
                <c:pt idx="1">
                  <c:v>67109.743831640051</c:v>
                </c:pt>
                <c:pt idx="2">
                  <c:v>47904.589277802392</c:v>
                </c:pt>
                <c:pt idx="3">
                  <c:v>42755.034832760313</c:v>
                </c:pt>
                <c:pt idx="4">
                  <c:v>34705.889839772623</c:v>
                </c:pt>
                <c:pt idx="5">
                  <c:v>47690.290724752478</c:v>
                </c:pt>
                <c:pt idx="6">
                  <c:v>56578.098418757996</c:v>
                </c:pt>
                <c:pt idx="7">
                  <c:v>40111.703895149098</c:v>
                </c:pt>
                <c:pt idx="8">
                  <c:v>76575.75320707004</c:v>
                </c:pt>
                <c:pt idx="9">
                  <c:v>78009.839487756821</c:v>
                </c:pt>
                <c:pt idx="10">
                  <c:v>58718.453784392193</c:v>
                </c:pt>
                <c:pt idx="11">
                  <c:v>44745.138458158188</c:v>
                </c:pt>
                <c:pt idx="12">
                  <c:v>18233.097125059896</c:v>
                </c:pt>
                <c:pt idx="13">
                  <c:v>31232.658913621166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B-4ACF-8A36-E27598CCD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40298664"/>
        <c:axId val="-2040303080"/>
      </c:barChart>
      <c:catAx>
        <c:axId val="-2040298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040303080"/>
        <c:crosses val="autoZero"/>
        <c:auto val="1"/>
        <c:lblAlgn val="ctr"/>
        <c:lblOffset val="100"/>
        <c:noMultiLvlLbl val="0"/>
      </c:catAx>
      <c:valAx>
        <c:axId val="-2040303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(2015)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4029866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699638357961699"/>
          <c:y val="4.6949896020542198E-2"/>
          <c:w val="0.15292463984048099"/>
          <c:h val="0.101236825080787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(15)'!$C$4:$P$4</c:f>
              <c:numCache>
                <c:formatCode>"$"#,##0</c:formatCode>
                <c:ptCount val="14"/>
                <c:pt idx="0">
                  <c:v>54275.889278967632</c:v>
                </c:pt>
                <c:pt idx="1">
                  <c:v>89055.617361688652</c:v>
                </c:pt>
                <c:pt idx="2">
                  <c:v>48704.66353043203</c:v>
                </c:pt>
                <c:pt idx="3">
                  <c:v>43399.535953260893</c:v>
                </c:pt>
                <c:pt idx="4">
                  <c:v>44329.277382645807</c:v>
                </c:pt>
                <c:pt idx="5">
                  <c:v>51560.109634515451</c:v>
                </c:pt>
                <c:pt idx="6">
                  <c:v>57777.97907604491</c:v>
                </c:pt>
                <c:pt idx="7">
                  <c:v>40584.170767619209</c:v>
                </c:pt>
                <c:pt idx="8">
                  <c:v>95307.097057765626</c:v>
                </c:pt>
                <c:pt idx="9">
                  <c:v>77423.784157805683</c:v>
                </c:pt>
                <c:pt idx="10">
                  <c:v>81958.583316852819</c:v>
                </c:pt>
                <c:pt idx="11">
                  <c:v>46630.457491062793</c:v>
                </c:pt>
                <c:pt idx="12">
                  <c:v>19148.263984405457</c:v>
                </c:pt>
                <c:pt idx="13">
                  <c:v>41113.781207046428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4-4880-AEA5-E53326C41C99}"/>
            </c:ext>
          </c:extLst>
        </c:ser>
        <c:ser>
          <c:idx val="2"/>
          <c:order val="1"/>
          <c:tx>
            <c:strRef>
              <c:f>'Chart Data (15)'!$B$10</c:f>
              <c:strCache>
                <c:ptCount val="1"/>
                <c:pt idx="0">
                  <c:v>Ohio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(15)'!$C$10:$P$10</c:f>
              <c:numCache>
                <c:formatCode>"$"#,##0</c:formatCode>
                <c:ptCount val="14"/>
                <c:pt idx="0">
                  <c:v>47146.247552335299</c:v>
                </c:pt>
                <c:pt idx="1">
                  <c:v>74496.834936086147</c:v>
                </c:pt>
                <c:pt idx="2">
                  <c:v>61181.066544901543</c:v>
                </c:pt>
                <c:pt idx="3">
                  <c:v>44530.888411170243</c:v>
                </c:pt>
                <c:pt idx="4">
                  <c:v>49069.204085066289</c:v>
                </c:pt>
                <c:pt idx="5">
                  <c:v>55886.434535634777</c:v>
                </c:pt>
                <c:pt idx="6">
                  <c:v>58189.643312074055</c:v>
                </c:pt>
                <c:pt idx="7">
                  <c:v>41092.526155663334</c:v>
                </c:pt>
                <c:pt idx="8">
                  <c:v>64861.418755673483</c:v>
                </c:pt>
                <c:pt idx="9">
                  <c:v>65905.455241492571</c:v>
                </c:pt>
                <c:pt idx="10">
                  <c:v>60024.73118644589</c:v>
                </c:pt>
                <c:pt idx="11">
                  <c:v>43616.385409179355</c:v>
                </c:pt>
                <c:pt idx="12">
                  <c:v>17862.408832268138</c:v>
                </c:pt>
                <c:pt idx="13">
                  <c:v>29870.571087973243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4-4880-AEA5-E53326C41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40242584"/>
        <c:axId val="-2123139288"/>
      </c:barChart>
      <c:catAx>
        <c:axId val="-2040242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123139288"/>
        <c:crosses val="autoZero"/>
        <c:auto val="1"/>
        <c:lblAlgn val="ctr"/>
        <c:lblOffset val="100"/>
        <c:noMultiLvlLbl val="0"/>
      </c:catAx>
      <c:valAx>
        <c:axId val="-2123139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(2015)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4024258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818262135346599"/>
          <c:y val="0.73583872363912195"/>
          <c:w val="0.113209339129984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(15)'!$C$4:$P$4</c:f>
              <c:numCache>
                <c:formatCode>"$"#,##0</c:formatCode>
                <c:ptCount val="14"/>
                <c:pt idx="0">
                  <c:v>54275.889278967632</c:v>
                </c:pt>
                <c:pt idx="1">
                  <c:v>89055.617361688652</c:v>
                </c:pt>
                <c:pt idx="2">
                  <c:v>48704.66353043203</c:v>
                </c:pt>
                <c:pt idx="3">
                  <c:v>43399.535953260893</c:v>
                </c:pt>
                <c:pt idx="4">
                  <c:v>44329.277382645807</c:v>
                </c:pt>
                <c:pt idx="5">
                  <c:v>51560.109634515451</c:v>
                </c:pt>
                <c:pt idx="6">
                  <c:v>57777.97907604491</c:v>
                </c:pt>
                <c:pt idx="7">
                  <c:v>40584.170767619209</c:v>
                </c:pt>
                <c:pt idx="8">
                  <c:v>95307.097057765626</c:v>
                </c:pt>
                <c:pt idx="9">
                  <c:v>77423.784157805683</c:v>
                </c:pt>
                <c:pt idx="10">
                  <c:v>81958.583316852819</c:v>
                </c:pt>
                <c:pt idx="11">
                  <c:v>46630.457491062793</c:v>
                </c:pt>
                <c:pt idx="12">
                  <c:v>19148.263984405457</c:v>
                </c:pt>
                <c:pt idx="13">
                  <c:v>41113.781207046428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3-4957-B5EB-88C5C13DFA5C}"/>
            </c:ext>
          </c:extLst>
        </c:ser>
        <c:ser>
          <c:idx val="2"/>
          <c:order val="1"/>
          <c:tx>
            <c:strRef>
              <c:f>'Chart Data (15)'!$B$11</c:f>
              <c:strCache>
                <c:ptCount val="1"/>
                <c:pt idx="0">
                  <c:v>Pennsylvania</c:v>
                </c:pt>
              </c:strCache>
            </c:strRef>
          </c:tx>
          <c:spPr>
            <a:solidFill>
              <a:srgbClr val="6633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(15)'!$C$11:$P$11</c:f>
              <c:numCache>
                <c:formatCode>"$"#,##0</c:formatCode>
                <c:ptCount val="14"/>
                <c:pt idx="0">
                  <c:v>52187.054138782805</c:v>
                </c:pt>
                <c:pt idx="1">
                  <c:v>72520.455747042506</c:v>
                </c:pt>
                <c:pt idx="2">
                  <c:v>58691.088340198185</c:v>
                </c:pt>
                <c:pt idx="3">
                  <c:v>49621.775768519037</c:v>
                </c:pt>
                <c:pt idx="4">
                  <c:v>61373.792685058921</c:v>
                </c:pt>
                <c:pt idx="5">
                  <c:v>60157.618963641617</c:v>
                </c:pt>
                <c:pt idx="6">
                  <c:v>59548.552307795333</c:v>
                </c:pt>
                <c:pt idx="7">
                  <c:v>42670.665430292429</c:v>
                </c:pt>
                <c:pt idx="8">
                  <c:v>73688.869769030542</c:v>
                </c:pt>
                <c:pt idx="9">
                  <c:v>81638.499153842757</c:v>
                </c:pt>
                <c:pt idx="10">
                  <c:v>73500.87738519127</c:v>
                </c:pt>
                <c:pt idx="11">
                  <c:v>48922.095484536796</c:v>
                </c:pt>
                <c:pt idx="12">
                  <c:v>19748.659617105226</c:v>
                </c:pt>
                <c:pt idx="13">
                  <c:v>31359.745647365733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3-4957-B5EB-88C5C13DF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40397832"/>
        <c:axId val="-2040407016"/>
      </c:barChart>
      <c:catAx>
        <c:axId val="-2040397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040407016"/>
        <c:crosses val="autoZero"/>
        <c:auto val="1"/>
        <c:lblAlgn val="ctr"/>
        <c:lblOffset val="100"/>
        <c:noMultiLvlLbl val="0"/>
      </c:catAx>
      <c:valAx>
        <c:axId val="-2040407016"/>
        <c:scaling>
          <c:orientation val="minMax"/>
          <c:max val="125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(2015)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40397832"/>
        <c:crosses val="autoZero"/>
        <c:crossBetween val="between"/>
        <c:majorUnit val="25000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463576818587796"/>
          <c:y val="4.89760396549812E-2"/>
          <c:w val="0.18381431817086799"/>
          <c:h val="9.1106055010899703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(15)'!$C$4:$P$4</c:f>
              <c:numCache>
                <c:formatCode>"$"#,##0</c:formatCode>
                <c:ptCount val="14"/>
                <c:pt idx="0">
                  <c:v>54275.889278967632</c:v>
                </c:pt>
                <c:pt idx="1">
                  <c:v>89055.617361688652</c:v>
                </c:pt>
                <c:pt idx="2">
                  <c:v>48704.66353043203</c:v>
                </c:pt>
                <c:pt idx="3">
                  <c:v>43399.535953260893</c:v>
                </c:pt>
                <c:pt idx="4">
                  <c:v>44329.277382645807</c:v>
                </c:pt>
                <c:pt idx="5">
                  <c:v>51560.109634515451</c:v>
                </c:pt>
                <c:pt idx="6">
                  <c:v>57777.97907604491</c:v>
                </c:pt>
                <c:pt idx="7">
                  <c:v>40584.170767619209</c:v>
                </c:pt>
                <c:pt idx="8">
                  <c:v>95307.097057765626</c:v>
                </c:pt>
                <c:pt idx="9">
                  <c:v>77423.784157805683</c:v>
                </c:pt>
                <c:pt idx="10">
                  <c:v>81958.583316852819</c:v>
                </c:pt>
                <c:pt idx="11">
                  <c:v>46630.457491062793</c:v>
                </c:pt>
                <c:pt idx="12">
                  <c:v>19148.263984405457</c:v>
                </c:pt>
                <c:pt idx="13">
                  <c:v>41113.781207046428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D-4857-A0A3-091A6009A795}"/>
            </c:ext>
          </c:extLst>
        </c:ser>
        <c:ser>
          <c:idx val="2"/>
          <c:order val="1"/>
          <c:tx>
            <c:strRef>
              <c:f>'Chart Data (15)'!$B$12</c:f>
              <c:strCache>
                <c:ptCount val="1"/>
                <c:pt idx="0">
                  <c:v>South Carolina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(15)'!$C$12:$P$12</c:f>
              <c:numCache>
                <c:formatCode>"$"#,##0</c:formatCode>
                <c:ptCount val="14"/>
                <c:pt idx="0">
                  <c:v>42002.034299529048</c:v>
                </c:pt>
                <c:pt idx="1">
                  <c:v>66611.229518697</c:v>
                </c:pt>
                <c:pt idx="2">
                  <c:v>45988.176359260477</c:v>
                </c:pt>
                <c:pt idx="3">
                  <c:v>41551.135494619666</c:v>
                </c:pt>
                <c:pt idx="4">
                  <c:v>37314.6471175443</c:v>
                </c:pt>
                <c:pt idx="5">
                  <c:v>47994.086549411615</c:v>
                </c:pt>
                <c:pt idx="6">
                  <c:v>56617.009527039918</c:v>
                </c:pt>
                <c:pt idx="7">
                  <c:v>37320.572751267551</c:v>
                </c:pt>
                <c:pt idx="8">
                  <c:v>57095.631608174146</c:v>
                </c:pt>
                <c:pt idx="9">
                  <c:v>56199.51539814064</c:v>
                </c:pt>
                <c:pt idx="10">
                  <c:v>46563.790550892998</c:v>
                </c:pt>
                <c:pt idx="11">
                  <c:v>43827.694532775451</c:v>
                </c:pt>
                <c:pt idx="12">
                  <c:v>16949.175524765411</c:v>
                </c:pt>
                <c:pt idx="13">
                  <c:v>31113.665029392039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1D-4857-A0A3-091A6009A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30737224"/>
        <c:axId val="-2030734120"/>
      </c:barChart>
      <c:catAx>
        <c:axId val="-2030737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030734120"/>
        <c:crosses val="autoZero"/>
        <c:auto val="1"/>
        <c:lblAlgn val="ctr"/>
        <c:lblOffset val="100"/>
        <c:noMultiLvlLbl val="0"/>
      </c:catAx>
      <c:valAx>
        <c:axId val="-2030734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(2015)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3073722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1112635326209"/>
          <c:y val="4.89760396549812E-2"/>
          <c:w val="0.15439557690383299"/>
          <c:h val="9.1106055010899703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(15)'!$C$4:$P$4</c:f>
              <c:numCache>
                <c:formatCode>"$"#,##0</c:formatCode>
                <c:ptCount val="14"/>
                <c:pt idx="0">
                  <c:v>54275.889278967632</c:v>
                </c:pt>
                <c:pt idx="1">
                  <c:v>89055.617361688652</c:v>
                </c:pt>
                <c:pt idx="2">
                  <c:v>48704.66353043203</c:v>
                </c:pt>
                <c:pt idx="3">
                  <c:v>43399.535953260893</c:v>
                </c:pt>
                <c:pt idx="4">
                  <c:v>44329.277382645807</c:v>
                </c:pt>
                <c:pt idx="5">
                  <c:v>51560.109634515451</c:v>
                </c:pt>
                <c:pt idx="6">
                  <c:v>57777.97907604491</c:v>
                </c:pt>
                <c:pt idx="7">
                  <c:v>40584.170767619209</c:v>
                </c:pt>
                <c:pt idx="8">
                  <c:v>95307.097057765626</c:v>
                </c:pt>
                <c:pt idx="9">
                  <c:v>77423.784157805683</c:v>
                </c:pt>
                <c:pt idx="10">
                  <c:v>81958.583316852819</c:v>
                </c:pt>
                <c:pt idx="11">
                  <c:v>46630.457491062793</c:v>
                </c:pt>
                <c:pt idx="12">
                  <c:v>19148.263984405457</c:v>
                </c:pt>
                <c:pt idx="13">
                  <c:v>41113.781207046428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0-4D4E-BAB7-958DF621AD71}"/>
            </c:ext>
          </c:extLst>
        </c:ser>
        <c:ser>
          <c:idx val="2"/>
          <c:order val="1"/>
          <c:tx>
            <c:strRef>
              <c:f>'Chart Data (15)'!$B$13</c:f>
              <c:strCache>
                <c:ptCount val="1"/>
                <c:pt idx="0">
                  <c:v>Tennessee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(15)'!$C$13:$P$13</c:f>
              <c:numCache>
                <c:formatCode>"$"#,##0</c:formatCode>
                <c:ptCount val="14"/>
                <c:pt idx="0">
                  <c:v>46741.623468635888</c:v>
                </c:pt>
                <c:pt idx="1">
                  <c:v>77305.906392508143</c:v>
                </c:pt>
                <c:pt idx="2">
                  <c:v>47152.572750118365</c:v>
                </c:pt>
                <c:pt idx="3">
                  <c:v>39155.144081320366</c:v>
                </c:pt>
                <c:pt idx="4">
                  <c:v>42125.341802407929</c:v>
                </c:pt>
                <c:pt idx="5">
                  <c:v>52841.056217030899</c:v>
                </c:pt>
                <c:pt idx="6">
                  <c:v>57331.069465462824</c:v>
                </c:pt>
                <c:pt idx="7">
                  <c:v>42808.187354838279</c:v>
                </c:pt>
                <c:pt idx="8">
                  <c:v>62768.639822316334</c:v>
                </c:pt>
                <c:pt idx="9">
                  <c:v>68461.58944710072</c:v>
                </c:pt>
                <c:pt idx="10">
                  <c:v>54152.414638676375</c:v>
                </c:pt>
                <c:pt idx="11">
                  <c:v>49169.412840035387</c:v>
                </c:pt>
                <c:pt idx="12">
                  <c:v>21108.502477088958</c:v>
                </c:pt>
                <c:pt idx="13">
                  <c:v>32689.85420337713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0-4D4E-BAB7-958DF621A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147292232"/>
        <c:axId val="-2143605928"/>
      </c:barChart>
      <c:catAx>
        <c:axId val="-21472922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143605928"/>
        <c:crosses val="autoZero"/>
        <c:auto val="1"/>
        <c:lblAlgn val="ctr"/>
        <c:lblOffset val="100"/>
        <c:noMultiLvlLbl val="0"/>
      </c:catAx>
      <c:valAx>
        <c:axId val="-2143605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(2015)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4729223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1200231365659703"/>
          <c:y val="0.73989101899868603"/>
          <c:w val="0.1367443321436120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572946896160699"/>
          <c:y val="2.218866588013999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(15)'!$B$4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(15)'!$C$4:$P$4</c:f>
              <c:numCache>
                <c:formatCode>"$"#,##0</c:formatCode>
                <c:ptCount val="14"/>
                <c:pt idx="0">
                  <c:v>54275.889278967632</c:v>
                </c:pt>
                <c:pt idx="1">
                  <c:v>89055.617361688652</c:v>
                </c:pt>
                <c:pt idx="2">
                  <c:v>48704.66353043203</c:v>
                </c:pt>
                <c:pt idx="3">
                  <c:v>43399.535953260893</c:v>
                </c:pt>
                <c:pt idx="4">
                  <c:v>44329.277382645807</c:v>
                </c:pt>
                <c:pt idx="5">
                  <c:v>51560.109634515451</c:v>
                </c:pt>
                <c:pt idx="6">
                  <c:v>57777.97907604491</c:v>
                </c:pt>
                <c:pt idx="7">
                  <c:v>40584.170767619209</c:v>
                </c:pt>
                <c:pt idx="8">
                  <c:v>95307.097057765626</c:v>
                </c:pt>
                <c:pt idx="9">
                  <c:v>77423.784157805683</c:v>
                </c:pt>
                <c:pt idx="10">
                  <c:v>81958.583316852819</c:v>
                </c:pt>
                <c:pt idx="11">
                  <c:v>46630.457491062793</c:v>
                </c:pt>
                <c:pt idx="12">
                  <c:v>19148.263984405457</c:v>
                </c:pt>
                <c:pt idx="13">
                  <c:v>41113.781207046428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350-B4E5-BD9B0447DA62}"/>
            </c:ext>
          </c:extLst>
        </c:ser>
        <c:ser>
          <c:idx val="2"/>
          <c:order val="1"/>
          <c:tx>
            <c:strRef>
              <c:f>'Chart Data (15)'!$B$14</c:f>
              <c:strCache>
                <c:ptCount val="1"/>
                <c:pt idx="0">
                  <c:v>West Virginia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(15)'!$C$2:$P$2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(15)'!$C$14:$P$14</c:f>
              <c:numCache>
                <c:formatCode>"$"#,##0</c:formatCode>
                <c:ptCount val="14"/>
                <c:pt idx="0">
                  <c:v>41727.443828237781</c:v>
                </c:pt>
                <c:pt idx="1">
                  <c:v>71775.169611307414</c:v>
                </c:pt>
                <c:pt idx="2">
                  <c:v>42605.577872441128</c:v>
                </c:pt>
                <c:pt idx="3">
                  <c:v>37684.589958217468</c:v>
                </c:pt>
                <c:pt idx="4">
                  <c:v>75602.406840148702</c:v>
                </c:pt>
                <c:pt idx="5">
                  <c:v>53396.141054125779</c:v>
                </c:pt>
                <c:pt idx="6">
                  <c:v>55830.136909258792</c:v>
                </c:pt>
                <c:pt idx="7">
                  <c:v>35983.53290686736</c:v>
                </c:pt>
                <c:pt idx="8">
                  <c:v>51350.686753246751</c:v>
                </c:pt>
                <c:pt idx="9">
                  <c:v>47185.544665461122</c:v>
                </c:pt>
                <c:pt idx="10">
                  <c:v>45279.694587744147</c:v>
                </c:pt>
                <c:pt idx="11">
                  <c:v>41963.526540145031</c:v>
                </c:pt>
                <c:pt idx="12">
                  <c:v>16697.567771952643</c:v>
                </c:pt>
                <c:pt idx="13">
                  <c:v>28320.167827060715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350-B4E5-BD9B0447D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40332760"/>
        <c:axId val="-2040325224"/>
      </c:barChart>
      <c:catAx>
        <c:axId val="-2040332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040325224"/>
        <c:crosses val="autoZero"/>
        <c:auto val="1"/>
        <c:lblAlgn val="ctr"/>
        <c:lblOffset val="100"/>
        <c:noMultiLvlLbl val="0"/>
      </c:catAx>
      <c:valAx>
        <c:axId val="-2040325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(2015)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4033276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7081607588274703"/>
          <c:y val="5.5054470558298298E-2"/>
          <c:w val="0.16027932515724"/>
          <c:h val="8.7053819639713398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271408381601"/>
          <c:y val="2.21886031265759E-2"/>
          <c:w val="0.73893247959389696"/>
          <c:h val="0.850627022605533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(96)'!$B$4</c:f>
              <c:strCache>
                <c:ptCount val="1"/>
                <c:pt idx="0">
                  <c:v>Virginia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(96)'!$C$4:$P$4</c:f>
              <c:numCache>
                <c:formatCode>"$"#,##0</c:formatCode>
                <c:ptCount val="14"/>
                <c:pt idx="0">
                  <c:v>28049.967257384898</c:v>
                </c:pt>
                <c:pt idx="1">
                  <c:v>41353.828541321695</c:v>
                </c:pt>
                <c:pt idx="2">
                  <c:v>28374.347522696738</c:v>
                </c:pt>
                <c:pt idx="3">
                  <c:v>26073.388267035243</c:v>
                </c:pt>
                <c:pt idx="4">
                  <c:v>26703.239253750158</c:v>
                </c:pt>
                <c:pt idx="5">
                  <c:v>26885.818695035461</c:v>
                </c:pt>
                <c:pt idx="6">
                  <c:v>31021.414715410789</c:v>
                </c:pt>
                <c:pt idx="7">
                  <c:v>23532.683067406084</c:v>
                </c:pt>
                <c:pt idx="8">
                  <c:v>46082.269014665173</c:v>
                </c:pt>
                <c:pt idx="9">
                  <c:v>33503.626117437343</c:v>
                </c:pt>
                <c:pt idx="10">
                  <c:v>35646.992609737099</c:v>
                </c:pt>
                <c:pt idx="11">
                  <c:v>27107.96052787079</c:v>
                </c:pt>
                <c:pt idx="12">
                  <c:v>10913.997525258343</c:v>
                </c:pt>
                <c:pt idx="13">
                  <c:v>21291.650456670654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C-46E7-BE11-8C77E23D61CF}"/>
            </c:ext>
          </c:extLst>
        </c:ser>
        <c:ser>
          <c:idx val="2"/>
          <c:order val="1"/>
          <c:tx>
            <c:strRef>
              <c:f>'Chart Data (96)'!$B$6</c:f>
              <c:strCache>
                <c:ptCount val="1"/>
                <c:pt idx="0">
                  <c:v>Georgia</c:v>
                </c:pt>
              </c:strCache>
            </c:strRef>
          </c:tx>
          <c:spPr>
            <a:solidFill>
              <a:srgbClr val="FF0066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(96)'!$C$2:$P$2</c:f>
              <c:strCache>
                <c:ptCount val="14"/>
                <c:pt idx="0">
                  <c:v>Total Covered</c:v>
                </c:pt>
                <c:pt idx="1">
                  <c:v>Federal Government</c:v>
                </c:pt>
                <c:pt idx="2">
                  <c:v>State Government</c:v>
                </c:pt>
                <c:pt idx="3">
                  <c:v>Local Government</c:v>
                </c:pt>
                <c:pt idx="4">
                  <c:v>Natural resources and mining</c:v>
                </c:pt>
                <c:pt idx="5">
                  <c:v>Construction</c:v>
                </c:pt>
                <c:pt idx="6">
                  <c:v>Manufacturing</c:v>
                </c:pt>
                <c:pt idx="7">
                  <c:v>Trade, transportation, and utilities</c:v>
                </c:pt>
                <c:pt idx="8">
                  <c:v>Information</c:v>
                </c:pt>
                <c:pt idx="9">
                  <c:v>Financial activities</c:v>
                </c:pt>
                <c:pt idx="10">
                  <c:v>Professional and business services</c:v>
                </c:pt>
                <c:pt idx="11">
                  <c:v>Education and health services</c:v>
                </c:pt>
                <c:pt idx="12">
                  <c:v>Leisure and hospitality</c:v>
                </c:pt>
                <c:pt idx="13">
                  <c:v>Other services</c:v>
                </c:pt>
              </c:strCache>
            </c:strRef>
          </c:cat>
          <c:val>
            <c:numRef>
              <c:f>'Chart Data (96)'!$C$6:$P$6</c:f>
              <c:numCache>
                <c:formatCode>"$"#,##0</c:formatCode>
                <c:ptCount val="14"/>
                <c:pt idx="0">
                  <c:v>27542.65814837773</c:v>
                </c:pt>
                <c:pt idx="1">
                  <c:v>36455.117489711934</c:v>
                </c:pt>
                <c:pt idx="2">
                  <c:v>26940.552065712789</c:v>
                </c:pt>
                <c:pt idx="3">
                  <c:v>23985.092522998391</c:v>
                </c:pt>
                <c:pt idx="4">
                  <c:v>22939.846077283371</c:v>
                </c:pt>
                <c:pt idx="5">
                  <c:v>28087.881315567345</c:v>
                </c:pt>
                <c:pt idx="6">
                  <c:v>29539.331393057004</c:v>
                </c:pt>
                <c:pt idx="7">
                  <c:v>27044.670095973954</c:v>
                </c:pt>
                <c:pt idx="8">
                  <c:v>44243.872454788572</c:v>
                </c:pt>
                <c:pt idx="9">
                  <c:v>36147.035558503463</c:v>
                </c:pt>
                <c:pt idx="10">
                  <c:v>31305.315627589207</c:v>
                </c:pt>
                <c:pt idx="11">
                  <c:v>28636.771567086227</c:v>
                </c:pt>
                <c:pt idx="12">
                  <c:v>11678.56681453001</c:v>
                </c:pt>
                <c:pt idx="13">
                  <c:v>19313.006783468598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C-46E7-BE11-8C77E23D6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47069816"/>
        <c:axId val="-2047184760"/>
      </c:barChart>
      <c:catAx>
        <c:axId val="-2047069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047184760"/>
        <c:crosses val="autoZero"/>
        <c:auto val="1"/>
        <c:lblAlgn val="ctr"/>
        <c:lblOffset val="100"/>
        <c:noMultiLvlLbl val="0"/>
      </c:catAx>
      <c:valAx>
        <c:axId val="-2047184760"/>
        <c:scaling>
          <c:orientation val="minMax"/>
          <c:max val="6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Average Wages (1996)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4706981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289160818224795"/>
          <c:y val="0.68318909710609099"/>
          <c:w val="0.107325545845231"/>
          <c:h val="9.110605501089970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7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5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7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9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1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3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7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1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3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9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1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3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8000"/>
  </sheetPr>
  <sheetViews>
    <sheetView zoomScale="93" workbookViewId="0" zoomToFit="1"/>
  </sheetViews>
  <pageMargins left="0.7" right="0.7" top="0.75" bottom="0.75" header="0.3" footer="0.3"/>
  <pageSetup orientation="landscape" horizontalDpi="4294967292" verticalDpi="429496729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theme="6"/>
  </sheetPr>
  <sheetViews>
    <sheetView zoomScale="93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theme="6"/>
  </sheetPr>
  <sheetViews>
    <sheetView zoomScale="93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theme="6"/>
  </sheetPr>
  <sheetViews>
    <sheetView zoomScale="93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theme="6"/>
  </sheetPr>
  <sheetViews>
    <sheetView zoomScale="93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theme="6"/>
  </sheetPr>
  <sheetViews>
    <sheetView zoomScale="93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theme="6"/>
  </sheetPr>
  <sheetViews>
    <sheetView zoomScale="93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theme="6"/>
  </sheetPr>
  <sheetViews>
    <sheetView zoomScale="93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theme="6"/>
  </sheetPr>
  <sheetViews>
    <sheetView zoomScale="9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8000"/>
  </sheetPr>
  <sheetViews>
    <sheetView zoomScale="9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8000"/>
  </sheetPr>
  <sheetViews>
    <sheetView zoomScale="9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008000"/>
  </sheetPr>
  <sheetViews>
    <sheetView zoomScale="9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008000"/>
  </sheetPr>
  <sheetViews>
    <sheetView zoomScale="9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008000"/>
  </sheetPr>
  <sheetViews>
    <sheetView zoomScale="9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6"/>
  </sheetPr>
  <sheetViews>
    <sheetView zoomScale="9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6"/>
  </sheetPr>
  <sheetViews>
    <sheetView zoomScale="93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6"/>
  </sheetPr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10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1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1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1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1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1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1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1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1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1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1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1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1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1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1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1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1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1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1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1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1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1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1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1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1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1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1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1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01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03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105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107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109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111.xml><?xml version="1.0" encoding="utf-8"?>
<xdr:wsDr xmlns:xdr="http://schemas.openxmlformats.org/drawingml/2006/spreadsheetDrawing" xmlns:a="http://schemas.openxmlformats.org/drawingml/2006/main">
  <xdr:absoluteAnchor>
    <xdr:pos x="3302000" y="177800"/>
    <xdr:ext cx="8588644" cy="58549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113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115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17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19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21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23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25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27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8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29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0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31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2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33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4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35.xml><?xml version="1.0" encoding="utf-8"?>
<xdr:wsDr xmlns:xdr="http://schemas.openxmlformats.org/drawingml/2006/spreadsheetDrawing" xmlns:a="http://schemas.openxmlformats.org/drawingml/2006/main">
  <xdr:absoluteAnchor>
    <xdr:pos x="3340100" y="2032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6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37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8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139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40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141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2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143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4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145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6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147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8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149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3340100" y="1905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0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51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2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53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4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55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6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57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8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59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60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61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2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63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4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65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6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67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8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69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0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3136900" y="0"/>
    <xdr:ext cx="8588644" cy="58549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absoluteAnchor>
    <xdr:pos x="3302000" y="177800"/>
    <xdr:ext cx="8588644" cy="58549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0.00595</cdr:x>
      <cdr:y>0.95324</cdr:y>
    </cdr:from>
    <cdr:to>
      <cdr:x>0.84863</cdr:x>
      <cdr:y>0.99524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15" y="5981291"/>
          <a:ext cx="7281811" cy="2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 US Bureau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of Labor Statistics, Quarterly Census of Employment and Wages</a:t>
          </a:r>
          <a:endParaRPr lang="en-US">
            <a:effectLst/>
          </a:endParaRPr>
        </a:p>
      </cdr:txBody>
    </cdr: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83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absoluteAnchor>
    <xdr:pos x="32639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87.xml><?xml version="1.0" encoding="utf-8"?>
<xdr:wsDr xmlns:xdr="http://schemas.openxmlformats.org/drawingml/2006/spreadsheetDrawing" xmlns:a="http://schemas.openxmlformats.org/drawingml/2006/main">
  <xdr:absoluteAnchor>
    <xdr:pos x="3327400" y="1905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89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3302000" y="177800"/>
    <xdr:ext cx="8588644" cy="58549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93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95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0.95613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6019800"/>
          <a:ext cx="5067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US Bureau</a:t>
          </a:r>
          <a:r>
            <a:rPr lang="en-US" sz="1100" i="1" baseline="0"/>
            <a:t> of Labor Statistics, Quarterly Census of Employment and Wages</a:t>
          </a:r>
          <a:endParaRPr lang="en-US" sz="1100" i="1"/>
        </a:p>
      </cdr:txBody>
    </cdr:sp>
  </cdr:relSizeAnchor>
</c:userShapes>
</file>

<file path=xl/drawings/drawing99.xml><?xml version="1.0" encoding="utf-8"?>
<xdr:wsDr xmlns:xdr="http://schemas.openxmlformats.org/drawingml/2006/spreadsheetDrawing" xmlns:a="http://schemas.openxmlformats.org/drawingml/2006/main">
  <xdr:absoluteAnchor>
    <xdr:pos x="3302000" y="177800"/>
    <xdr:ext cx="8578491" cy="58348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5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7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9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1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3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5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7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9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1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3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5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7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9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1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3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5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7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9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1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3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Z14"/>
  <sheetViews>
    <sheetView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E22" sqref="E22"/>
    </sheetView>
  </sheetViews>
  <sheetFormatPr defaultColWidth="8.85546875" defaultRowHeight="15" x14ac:dyDescent="0.25"/>
  <cols>
    <col min="2" max="62" width="16.42578125" customWidth="1"/>
    <col min="63" max="63" width="17.42578125" bestFit="1" customWidth="1"/>
    <col min="64" max="66" width="15.85546875" bestFit="1" customWidth="1"/>
    <col min="67" max="67" width="17.42578125" bestFit="1" customWidth="1"/>
    <col min="68" max="70" width="15.85546875" bestFit="1" customWidth="1"/>
    <col min="71" max="71" width="17.42578125" bestFit="1" customWidth="1"/>
    <col min="72" max="73" width="15.85546875" bestFit="1" customWidth="1"/>
    <col min="74" max="74" width="17.42578125" bestFit="1" customWidth="1"/>
    <col min="75" max="77" width="15.85546875" bestFit="1" customWidth="1"/>
  </cols>
  <sheetData>
    <row r="1" spans="1:78" x14ac:dyDescent="0.25">
      <c r="C1" s="200" t="s">
        <v>87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1" t="s">
        <v>86</v>
      </c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0" t="s">
        <v>85</v>
      </c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1" t="s">
        <v>84</v>
      </c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199" t="s">
        <v>20</v>
      </c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</row>
    <row r="2" spans="1:78" ht="39" x14ac:dyDescent="0.25">
      <c r="A2" s="17" t="s">
        <v>19</v>
      </c>
      <c r="B2" s="17" t="s">
        <v>18</v>
      </c>
      <c r="C2" s="16" t="s">
        <v>17</v>
      </c>
      <c r="D2" s="16" t="s">
        <v>16</v>
      </c>
      <c r="E2" s="16" t="s">
        <v>15</v>
      </c>
      <c r="F2" s="16" t="s">
        <v>14</v>
      </c>
      <c r="G2" s="16" t="s">
        <v>13</v>
      </c>
      <c r="H2" s="16" t="s">
        <v>12</v>
      </c>
      <c r="I2" s="16" t="s">
        <v>2</v>
      </c>
      <c r="J2" s="16" t="s">
        <v>3</v>
      </c>
      <c r="K2" s="16" t="s">
        <v>11</v>
      </c>
      <c r="L2" s="16" t="s">
        <v>4</v>
      </c>
      <c r="M2" s="16" t="s">
        <v>10</v>
      </c>
      <c r="N2" s="16" t="s">
        <v>9</v>
      </c>
      <c r="O2" s="16" t="s">
        <v>8</v>
      </c>
      <c r="P2" s="16" t="s">
        <v>7</v>
      </c>
      <c r="Q2" s="16" t="s">
        <v>6</v>
      </c>
      <c r="R2" s="16" t="s">
        <v>17</v>
      </c>
      <c r="S2" s="16" t="s">
        <v>16</v>
      </c>
      <c r="T2" s="16" t="s">
        <v>15</v>
      </c>
      <c r="U2" s="16" t="s">
        <v>14</v>
      </c>
      <c r="V2" s="16" t="s">
        <v>13</v>
      </c>
      <c r="W2" s="16" t="s">
        <v>12</v>
      </c>
      <c r="X2" s="16" t="s">
        <v>2</v>
      </c>
      <c r="Y2" s="16" t="s">
        <v>3</v>
      </c>
      <c r="Z2" s="16" t="s">
        <v>11</v>
      </c>
      <c r="AA2" s="16" t="s">
        <v>4</v>
      </c>
      <c r="AB2" s="16" t="s">
        <v>10</v>
      </c>
      <c r="AC2" s="16" t="s">
        <v>9</v>
      </c>
      <c r="AD2" s="16" t="s">
        <v>8</v>
      </c>
      <c r="AE2" s="16" t="s">
        <v>7</v>
      </c>
      <c r="AF2" s="16" t="s">
        <v>6</v>
      </c>
      <c r="AG2" s="101" t="s">
        <v>17</v>
      </c>
      <c r="AH2" s="101" t="s">
        <v>16</v>
      </c>
      <c r="AI2" s="101" t="s">
        <v>15</v>
      </c>
      <c r="AJ2" s="101" t="s">
        <v>14</v>
      </c>
      <c r="AK2" s="101" t="s">
        <v>13</v>
      </c>
      <c r="AL2" s="101" t="s">
        <v>12</v>
      </c>
      <c r="AM2" s="101" t="s">
        <v>2</v>
      </c>
      <c r="AN2" s="101" t="s">
        <v>3</v>
      </c>
      <c r="AO2" s="101" t="s">
        <v>11</v>
      </c>
      <c r="AP2" s="101" t="s">
        <v>4</v>
      </c>
      <c r="AQ2" s="101" t="s">
        <v>10</v>
      </c>
      <c r="AR2" s="101" t="s">
        <v>9</v>
      </c>
      <c r="AS2" s="101" t="s">
        <v>8</v>
      </c>
      <c r="AT2" s="101" t="s">
        <v>7</v>
      </c>
      <c r="AU2" s="101" t="s">
        <v>6</v>
      </c>
      <c r="AV2" s="101" t="s">
        <v>17</v>
      </c>
      <c r="AW2" s="101" t="s">
        <v>16</v>
      </c>
      <c r="AX2" s="101" t="s">
        <v>15</v>
      </c>
      <c r="AY2" s="101" t="s">
        <v>14</v>
      </c>
      <c r="AZ2" s="101" t="s">
        <v>13</v>
      </c>
      <c r="BA2" s="101" t="s">
        <v>12</v>
      </c>
      <c r="BB2" s="101" t="s">
        <v>2</v>
      </c>
      <c r="BC2" s="101" t="s">
        <v>3</v>
      </c>
      <c r="BD2" s="101" t="s">
        <v>11</v>
      </c>
      <c r="BE2" s="101" t="s">
        <v>4</v>
      </c>
      <c r="BF2" s="101" t="s">
        <v>10</v>
      </c>
      <c r="BG2" s="101" t="s">
        <v>9</v>
      </c>
      <c r="BH2" s="101" t="s">
        <v>8</v>
      </c>
      <c r="BI2" s="101" t="s">
        <v>7</v>
      </c>
      <c r="BJ2" s="101" t="s">
        <v>6</v>
      </c>
      <c r="BK2" s="16" t="s">
        <v>17</v>
      </c>
      <c r="BL2" s="16" t="s">
        <v>16</v>
      </c>
      <c r="BM2" s="16" t="s">
        <v>15</v>
      </c>
      <c r="BN2" s="16" t="s">
        <v>14</v>
      </c>
      <c r="BO2" s="16" t="s">
        <v>13</v>
      </c>
      <c r="BP2" s="16" t="s">
        <v>12</v>
      </c>
      <c r="BQ2" s="16" t="s">
        <v>2</v>
      </c>
      <c r="BR2" s="16" t="s">
        <v>3</v>
      </c>
      <c r="BS2" s="16" t="s">
        <v>11</v>
      </c>
      <c r="BT2" s="16" t="s">
        <v>4</v>
      </c>
      <c r="BU2" s="16" t="s">
        <v>10</v>
      </c>
      <c r="BV2" s="16" t="s">
        <v>9</v>
      </c>
      <c r="BW2" s="16" t="s">
        <v>8</v>
      </c>
      <c r="BX2" s="16" t="s">
        <v>7</v>
      </c>
      <c r="BY2" s="16" t="s">
        <v>6</v>
      </c>
    </row>
    <row r="3" spans="1:78" x14ac:dyDescent="0.25">
      <c r="A3" s="14">
        <v>0</v>
      </c>
      <c r="B3" s="14" t="s">
        <v>5</v>
      </c>
      <c r="C3" s="9">
        <v>3415024592935</v>
      </c>
      <c r="D3" s="9">
        <v>116419480667</v>
      </c>
      <c r="E3" s="9">
        <v>131674958655</v>
      </c>
      <c r="F3" s="9">
        <v>329147966576</v>
      </c>
      <c r="G3" s="9">
        <v>2837782187037</v>
      </c>
      <c r="H3" s="9">
        <v>45483100191</v>
      </c>
      <c r="I3" s="9">
        <v>166143686585</v>
      </c>
      <c r="J3" s="9">
        <v>603669944635</v>
      </c>
      <c r="K3" s="9">
        <v>606649488668</v>
      </c>
      <c r="L3" s="9">
        <v>126393638627</v>
      </c>
      <c r="M3" s="9">
        <v>271606036941</v>
      </c>
      <c r="N3" s="9">
        <v>447711054975</v>
      </c>
      <c r="O3" s="9">
        <v>360563159794</v>
      </c>
      <c r="P3" s="9">
        <v>133531801133</v>
      </c>
      <c r="Q3" s="9">
        <v>73089870949</v>
      </c>
      <c r="R3" s="9">
        <v>4588801711625</v>
      </c>
      <c r="S3" s="9">
        <v>132614766538</v>
      </c>
      <c r="T3" s="9">
        <v>158669828248</v>
      </c>
      <c r="U3" s="9">
        <v>408505142934</v>
      </c>
      <c r="V3" s="9">
        <v>3889011973905</v>
      </c>
      <c r="W3" s="9">
        <v>52879988271</v>
      </c>
      <c r="X3" s="9">
        <v>245761133513</v>
      </c>
      <c r="Y3" s="9">
        <v>743758922950</v>
      </c>
      <c r="Z3" s="9">
        <v>797680523100</v>
      </c>
      <c r="AA3" s="9">
        <v>212276557449</v>
      </c>
      <c r="AB3" s="9">
        <v>398223208050</v>
      </c>
      <c r="AC3" s="9">
        <v>704804095613</v>
      </c>
      <c r="AD3" s="9">
        <v>450233650197</v>
      </c>
      <c r="AE3" s="9">
        <v>179316200754</v>
      </c>
      <c r="AF3" s="9">
        <v>92719478074</v>
      </c>
      <c r="AG3" s="9">
        <v>5351949496382</v>
      </c>
      <c r="AH3" s="9">
        <v>163647567649</v>
      </c>
      <c r="AI3" s="9">
        <v>191281125945</v>
      </c>
      <c r="AJ3" s="9">
        <v>516709609816</v>
      </c>
      <c r="AK3" s="9">
        <v>4480311192972</v>
      </c>
      <c r="AL3" s="9">
        <v>67376071794</v>
      </c>
      <c r="AM3" s="9">
        <v>306039499310</v>
      </c>
      <c r="AN3" s="9">
        <v>699396186188</v>
      </c>
      <c r="AO3" s="9">
        <v>901616250172</v>
      </c>
      <c r="AP3" s="9">
        <v>192105837948</v>
      </c>
      <c r="AQ3" s="9">
        <v>517620263400</v>
      </c>
      <c r="AR3" s="9">
        <v>836313192470</v>
      </c>
      <c r="AS3" s="9">
        <v>620513590061</v>
      </c>
      <c r="AT3" s="9">
        <v>217441390488</v>
      </c>
      <c r="AU3" s="9">
        <v>111920276500</v>
      </c>
      <c r="AV3" s="9">
        <v>5975675522857</v>
      </c>
      <c r="AW3" s="9">
        <v>206265724260</v>
      </c>
      <c r="AX3" s="9">
        <v>225510701832</v>
      </c>
      <c r="AY3" s="9">
        <v>610314122805</v>
      </c>
      <c r="AZ3" s="9">
        <v>4933584973960</v>
      </c>
      <c r="BA3" s="9">
        <v>89606434181</v>
      </c>
      <c r="BB3" s="9">
        <v>272263267179</v>
      </c>
      <c r="BC3" s="9">
        <v>660825875552</v>
      </c>
      <c r="BD3" s="9">
        <v>955919831384</v>
      </c>
      <c r="BE3" s="9">
        <v>201155613528</v>
      </c>
      <c r="BF3" s="9">
        <v>547561860685</v>
      </c>
      <c r="BG3" s="9">
        <v>1005146817311</v>
      </c>
      <c r="BH3" s="9">
        <v>813474282434</v>
      </c>
      <c r="BI3" s="9">
        <v>252169520209</v>
      </c>
      <c r="BJ3" s="9">
        <v>127745222673</v>
      </c>
      <c r="BK3" s="9">
        <v>7384947804324</v>
      </c>
      <c r="BL3" s="9">
        <v>214727318266</v>
      </c>
      <c r="BM3" s="9">
        <v>255171585989</v>
      </c>
      <c r="BN3" s="9">
        <v>659400065834</v>
      </c>
      <c r="BO3" s="9">
        <v>6255648834235</v>
      </c>
      <c r="BP3" s="9">
        <v>116987481349</v>
      </c>
      <c r="BQ3" s="9">
        <v>366218605920</v>
      </c>
      <c r="BR3" s="9">
        <v>790419221476</v>
      </c>
      <c r="BS3" s="9">
        <v>1182037880829</v>
      </c>
      <c r="BT3" s="9">
        <v>261910514797</v>
      </c>
      <c r="BU3" s="9">
        <v>688261992776</v>
      </c>
      <c r="BV3" s="9">
        <v>1358207734888</v>
      </c>
      <c r="BW3" s="9">
        <v>998864803221</v>
      </c>
      <c r="BX3" s="9">
        <v>329306175336</v>
      </c>
      <c r="BY3" s="9">
        <v>151308828327</v>
      </c>
    </row>
    <row r="4" spans="1:78" x14ac:dyDescent="0.25">
      <c r="A4" s="14">
        <v>51000</v>
      </c>
      <c r="B4" s="14" t="s">
        <v>1</v>
      </c>
      <c r="C4" s="9">
        <v>86181224301</v>
      </c>
      <c r="D4" s="9">
        <v>6867837075</v>
      </c>
      <c r="E4" s="9">
        <v>3484795491</v>
      </c>
      <c r="F4" s="9">
        <v>7470260399</v>
      </c>
      <c r="G4" s="9">
        <v>68358331336</v>
      </c>
      <c r="H4" s="9">
        <v>635510391</v>
      </c>
      <c r="I4" s="9">
        <v>4738625545</v>
      </c>
      <c r="J4" s="9">
        <v>11442714139</v>
      </c>
      <c r="K4" s="9">
        <v>13816697144</v>
      </c>
      <c r="L4" s="9">
        <v>3912154228</v>
      </c>
      <c r="M4" s="9">
        <v>5037069165</v>
      </c>
      <c r="N4" s="9">
        <v>15878988505</v>
      </c>
      <c r="O4" s="9">
        <v>7569491358</v>
      </c>
      <c r="P4" s="9">
        <v>2937164100</v>
      </c>
      <c r="Q4" s="9">
        <v>2349831711</v>
      </c>
      <c r="R4" s="9">
        <v>120528512187</v>
      </c>
      <c r="S4" s="9">
        <v>7831748300</v>
      </c>
      <c r="T4" s="9">
        <v>4525692284</v>
      </c>
      <c r="U4" s="9">
        <v>9501645518</v>
      </c>
      <c r="V4" s="9">
        <v>98669426085</v>
      </c>
      <c r="W4" s="9">
        <v>683447601</v>
      </c>
      <c r="X4" s="9">
        <v>6928816946</v>
      </c>
      <c r="Y4" s="9">
        <v>13071571454</v>
      </c>
      <c r="Z4" s="9">
        <v>18682282465</v>
      </c>
      <c r="AA4" s="9">
        <v>8932092673</v>
      </c>
      <c r="AB4" s="9">
        <v>7623991817</v>
      </c>
      <c r="AC4" s="9">
        <v>26185179051</v>
      </c>
      <c r="AD4" s="9">
        <v>9421361985</v>
      </c>
      <c r="AE4" s="9">
        <v>3914319756</v>
      </c>
      <c r="AF4" s="9">
        <v>3064038309</v>
      </c>
      <c r="AG4" s="9">
        <v>151328095572</v>
      </c>
      <c r="AH4" s="9">
        <v>10371473616</v>
      </c>
      <c r="AI4" s="9">
        <v>5395461126</v>
      </c>
      <c r="AJ4" s="9">
        <v>12632562093</v>
      </c>
      <c r="AK4" s="9">
        <v>122928598737</v>
      </c>
      <c r="AL4" s="9">
        <v>771081317</v>
      </c>
      <c r="AM4" s="9">
        <v>9803362369</v>
      </c>
      <c r="AN4" s="9">
        <v>12927834929</v>
      </c>
      <c r="AO4" s="9">
        <v>21633238271</v>
      </c>
      <c r="AP4" s="9">
        <v>6996376871</v>
      </c>
      <c r="AQ4" s="9">
        <v>11609937504</v>
      </c>
      <c r="AR4" s="9">
        <v>36494119116</v>
      </c>
      <c r="AS4" s="9">
        <v>13562169960</v>
      </c>
      <c r="AT4" s="9">
        <v>5036367768</v>
      </c>
      <c r="AU4" s="9">
        <v>3878127294</v>
      </c>
      <c r="AV4" s="9">
        <v>175599479770</v>
      </c>
      <c r="AW4" s="9">
        <v>14489558726</v>
      </c>
      <c r="AX4" s="9">
        <v>6234386139</v>
      </c>
      <c r="AY4" s="9">
        <v>14838396502</v>
      </c>
      <c r="AZ4" s="9">
        <v>140037138403</v>
      </c>
      <c r="BA4" s="9">
        <v>889522061</v>
      </c>
      <c r="BB4" s="9">
        <v>8529522466</v>
      </c>
      <c r="BC4" s="9">
        <v>11870170221</v>
      </c>
      <c r="BD4" s="9">
        <v>22750870057</v>
      </c>
      <c r="BE4" s="9">
        <v>6027022980</v>
      </c>
      <c r="BF4" s="9">
        <v>11037143031</v>
      </c>
      <c r="BG4" s="9">
        <v>49380292244</v>
      </c>
      <c r="BH4" s="9">
        <v>18799391325</v>
      </c>
      <c r="BI4" s="9">
        <v>5979786975</v>
      </c>
      <c r="BJ4" s="9">
        <v>4650694804</v>
      </c>
      <c r="BK4" s="9">
        <v>202759145166</v>
      </c>
      <c r="BL4" s="9">
        <v>15741203758</v>
      </c>
      <c r="BM4" s="9">
        <v>7076349269</v>
      </c>
      <c r="BN4" s="9">
        <v>16052750557</v>
      </c>
      <c r="BO4" s="9">
        <v>163888841582</v>
      </c>
      <c r="BP4" s="9">
        <v>872577496</v>
      </c>
      <c r="BQ4" s="9">
        <v>9505518692</v>
      </c>
      <c r="BR4" s="9">
        <v>13442162388</v>
      </c>
      <c r="BS4" s="9">
        <v>26268023361</v>
      </c>
      <c r="BT4" s="9">
        <v>6624319781</v>
      </c>
      <c r="BU4" s="9">
        <v>14322393560</v>
      </c>
      <c r="BV4" s="9">
        <v>57190207687</v>
      </c>
      <c r="BW4" s="9">
        <v>22318129673</v>
      </c>
      <c r="BX4" s="9">
        <v>7367294568</v>
      </c>
      <c r="BY4" s="9">
        <v>5533627154</v>
      </c>
      <c r="BZ4" s="15"/>
    </row>
    <row r="5" spans="1:78" x14ac:dyDescent="0.25">
      <c r="A5" s="14">
        <v>11000</v>
      </c>
      <c r="B5" s="14" t="s">
        <v>33</v>
      </c>
      <c r="C5" s="9">
        <v>26972853119</v>
      </c>
      <c r="D5" s="9">
        <v>10337746061</v>
      </c>
      <c r="E5" s="9">
        <v>1608395022</v>
      </c>
      <c r="F5" s="9">
        <v>200714179</v>
      </c>
      <c r="G5" s="9">
        <v>14825997857</v>
      </c>
      <c r="H5" s="9">
        <v>6296366</v>
      </c>
      <c r="I5" s="9">
        <v>328793394</v>
      </c>
      <c r="J5" s="9">
        <v>177707950</v>
      </c>
      <c r="K5" s="9">
        <v>821722556</v>
      </c>
      <c r="L5" s="9">
        <v>1397351403</v>
      </c>
      <c r="M5" s="9">
        <v>1391323201</v>
      </c>
      <c r="N5" s="9">
        <v>5327625919</v>
      </c>
      <c r="O5" s="9">
        <v>2532280937</v>
      </c>
      <c r="P5" s="9">
        <v>823684946</v>
      </c>
      <c r="Q5" s="9">
        <v>1953652044</v>
      </c>
      <c r="R5" s="9">
        <v>33632439259</v>
      </c>
      <c r="S5" s="9">
        <v>11226516935</v>
      </c>
      <c r="T5" s="9">
        <v>1393892678</v>
      </c>
      <c r="U5" s="9">
        <v>231427045</v>
      </c>
      <c r="V5" s="9">
        <v>20780602601</v>
      </c>
      <c r="W5" s="9">
        <v>13050038</v>
      </c>
      <c r="X5" s="9">
        <v>460863107</v>
      </c>
      <c r="Y5" s="9">
        <v>269525496</v>
      </c>
      <c r="Z5" s="9">
        <v>1045785688</v>
      </c>
      <c r="AA5" s="9">
        <v>1815244906</v>
      </c>
      <c r="AB5" s="9">
        <v>2051550506</v>
      </c>
      <c r="AC5" s="9">
        <v>8145732788</v>
      </c>
      <c r="AD5" s="9">
        <v>2999261825</v>
      </c>
      <c r="AE5" s="9">
        <v>1167536448</v>
      </c>
      <c r="AF5" s="9">
        <v>2438703649</v>
      </c>
      <c r="AG5" s="9">
        <v>44520311190</v>
      </c>
      <c r="AH5" s="9">
        <v>15546451872</v>
      </c>
      <c r="AI5" s="9">
        <v>1861458602</v>
      </c>
      <c r="AJ5" s="9">
        <v>275585770</v>
      </c>
      <c r="AK5" s="9">
        <v>26836814946</v>
      </c>
      <c r="AL5" s="9">
        <v>0</v>
      </c>
      <c r="AM5" s="9">
        <v>0</v>
      </c>
      <c r="AN5" s="9">
        <v>159648345</v>
      </c>
      <c r="AO5" s="9">
        <v>1172581923</v>
      </c>
      <c r="AP5" s="9">
        <v>2027965632</v>
      </c>
      <c r="AQ5" s="9">
        <v>2462500308</v>
      </c>
      <c r="AR5" s="9">
        <v>11082240792</v>
      </c>
      <c r="AS5" s="9">
        <v>4011254628</v>
      </c>
      <c r="AT5" s="9">
        <v>1521603963</v>
      </c>
      <c r="AU5" s="9">
        <v>3415581949</v>
      </c>
      <c r="AV5" s="9">
        <v>55600769799</v>
      </c>
      <c r="AW5" s="9">
        <v>20382721755</v>
      </c>
      <c r="AX5" s="9">
        <v>2194477483</v>
      </c>
      <c r="AY5" s="9">
        <v>291741947</v>
      </c>
      <c r="AZ5" s="9">
        <v>32731828614</v>
      </c>
      <c r="BA5" s="9"/>
      <c r="BB5" s="9">
        <v>648256144</v>
      </c>
      <c r="BC5" s="9">
        <v>106357329</v>
      </c>
      <c r="BD5" s="9">
        <v>1299031731</v>
      </c>
      <c r="BE5" s="9">
        <v>1908961343</v>
      </c>
      <c r="BF5" s="9">
        <v>2572407409</v>
      </c>
      <c r="BG5" s="9">
        <v>13949611176</v>
      </c>
      <c r="BH5" s="9">
        <v>5387683868</v>
      </c>
      <c r="BI5" s="9">
        <v>1930514929</v>
      </c>
      <c r="BJ5" s="9">
        <v>4568035755</v>
      </c>
      <c r="BK5" s="9">
        <v>65554574936</v>
      </c>
      <c r="BL5" s="18">
        <v>21310189019</v>
      </c>
      <c r="BM5" s="9">
        <v>2577011262</v>
      </c>
      <c r="BN5" s="9">
        <v>415205112</v>
      </c>
      <c r="BO5" s="9">
        <v>41252169543</v>
      </c>
      <c r="BP5" s="9"/>
      <c r="BQ5" s="9">
        <v>923598811</v>
      </c>
      <c r="BR5" s="9">
        <v>104849006</v>
      </c>
      <c r="BS5" s="9">
        <v>1689935840</v>
      </c>
      <c r="BT5" s="9">
        <v>2068025797</v>
      </c>
      <c r="BU5" s="9">
        <v>3556821624</v>
      </c>
      <c r="BV5" s="9">
        <v>17404132226</v>
      </c>
      <c r="BW5" s="9">
        <v>6738736117</v>
      </c>
      <c r="BX5" s="9">
        <v>2669298311</v>
      </c>
      <c r="BY5" s="9">
        <v>5777936629</v>
      </c>
      <c r="BZ5" s="9"/>
    </row>
    <row r="6" spans="1:78" x14ac:dyDescent="0.25">
      <c r="A6" s="14">
        <v>13000</v>
      </c>
      <c r="B6" s="14" t="s">
        <v>34</v>
      </c>
      <c r="C6" s="9">
        <v>95664217516</v>
      </c>
      <c r="D6" s="9">
        <v>3543437420</v>
      </c>
      <c r="E6" s="9">
        <v>3647131117</v>
      </c>
      <c r="F6" s="9">
        <v>7837416803</v>
      </c>
      <c r="G6" s="9">
        <v>80636232176</v>
      </c>
      <c r="H6" s="9">
        <v>783625142</v>
      </c>
      <c r="I6" s="9">
        <v>4658655995</v>
      </c>
      <c r="J6" s="9">
        <v>16036253148</v>
      </c>
      <c r="K6" s="9">
        <v>20483443818</v>
      </c>
      <c r="L6" s="9">
        <v>5012874993</v>
      </c>
      <c r="M6" s="9">
        <v>6430702214</v>
      </c>
      <c r="N6" s="9">
        <v>13526463387</v>
      </c>
      <c r="O6" s="9">
        <v>8251943458</v>
      </c>
      <c r="P6" s="9">
        <v>3596321222</v>
      </c>
      <c r="Q6" s="9">
        <v>1753794833</v>
      </c>
      <c r="R6" s="9">
        <v>133928248257</v>
      </c>
      <c r="S6" s="9">
        <v>4303176814</v>
      </c>
      <c r="T6" s="9">
        <v>4344021526</v>
      </c>
      <c r="U6" s="9">
        <v>10029528900</v>
      </c>
      <c r="V6" s="9">
        <v>115251521017</v>
      </c>
      <c r="W6" s="9">
        <v>951404784</v>
      </c>
      <c r="X6" s="9">
        <v>7069753433</v>
      </c>
      <c r="Y6" s="9">
        <v>19491331352</v>
      </c>
      <c r="Z6" s="9">
        <v>28971149571</v>
      </c>
      <c r="AA6" s="9">
        <v>8634065513</v>
      </c>
      <c r="AB6" s="9">
        <v>9777118732</v>
      </c>
      <c r="AC6" s="9">
        <v>21393743151</v>
      </c>
      <c r="AD6" s="9">
        <v>10724264253</v>
      </c>
      <c r="AE6" s="9">
        <v>4865714171</v>
      </c>
      <c r="AF6" s="9">
        <v>2307013535</v>
      </c>
      <c r="AG6" s="9">
        <v>153738320034</v>
      </c>
      <c r="AH6" s="9">
        <v>5544392059</v>
      </c>
      <c r="AI6" s="9">
        <v>5127731429</v>
      </c>
      <c r="AJ6" s="9">
        <v>13108918626</v>
      </c>
      <c r="AK6" s="9">
        <v>129957277920</v>
      </c>
      <c r="AL6" s="9">
        <v>996681868</v>
      </c>
      <c r="AM6" s="9">
        <v>8357723983</v>
      </c>
      <c r="AN6" s="9">
        <v>18987409309</v>
      </c>
      <c r="AO6" s="9">
        <v>31728174423</v>
      </c>
      <c r="AP6" s="9">
        <v>7638998386</v>
      </c>
      <c r="AQ6" s="9">
        <v>12666092411</v>
      </c>
      <c r="AR6" s="9">
        <v>25173310581</v>
      </c>
      <c r="AS6" s="9">
        <v>15531524752</v>
      </c>
      <c r="AT6" s="9">
        <v>5914213249</v>
      </c>
      <c r="AU6" s="9">
        <v>2630240840</v>
      </c>
      <c r="AV6" s="9">
        <v>164793994143</v>
      </c>
      <c r="AW6" s="9">
        <v>7175547986</v>
      </c>
      <c r="AX6" s="9">
        <v>5762252559</v>
      </c>
      <c r="AY6" s="9">
        <v>15166527155</v>
      </c>
      <c r="AZ6" s="9">
        <v>136689666443</v>
      </c>
      <c r="BA6" s="9">
        <v>939396564</v>
      </c>
      <c r="BB6" s="9">
        <v>6800991746</v>
      </c>
      <c r="BC6" s="9">
        <v>17211337425</v>
      </c>
      <c r="BD6" s="9">
        <v>33029296452</v>
      </c>
      <c r="BE6" s="9">
        <v>7549417134</v>
      </c>
      <c r="BF6" s="9">
        <v>12702659501</v>
      </c>
      <c r="BG6" s="9">
        <v>28324588495</v>
      </c>
      <c r="BH6" s="9">
        <v>20086018536</v>
      </c>
      <c r="BI6" s="9">
        <v>6717811647</v>
      </c>
      <c r="BJ6" s="9">
        <v>2770838702</v>
      </c>
      <c r="BK6" s="9">
        <v>205685349321</v>
      </c>
      <c r="BL6" s="18">
        <v>7239004941</v>
      </c>
      <c r="BM6" s="9">
        <v>6253800317</v>
      </c>
      <c r="BN6" s="9">
        <v>15700367840</v>
      </c>
      <c r="BO6" s="9">
        <v>176492176223</v>
      </c>
      <c r="BP6" s="9">
        <v>1133688122</v>
      </c>
      <c r="BQ6" s="9">
        <v>8753921415</v>
      </c>
      <c r="BR6" s="9">
        <v>21013678608</v>
      </c>
      <c r="BS6" s="9">
        <v>41766622216</v>
      </c>
      <c r="BT6" s="9">
        <v>9139095956</v>
      </c>
      <c r="BU6" s="9">
        <v>17211426775</v>
      </c>
      <c r="BV6" s="9">
        <v>39349959795</v>
      </c>
      <c r="BW6" s="9">
        <v>25191213599</v>
      </c>
      <c r="BX6" s="9">
        <v>8437424478</v>
      </c>
      <c r="BY6" s="9">
        <v>3427723487</v>
      </c>
    </row>
    <row r="7" spans="1:78" x14ac:dyDescent="0.25">
      <c r="A7" s="14">
        <v>21000</v>
      </c>
      <c r="B7" s="14" t="s">
        <v>35</v>
      </c>
      <c r="C7" s="9">
        <v>39589716622</v>
      </c>
      <c r="D7" s="9">
        <v>1375210006</v>
      </c>
      <c r="E7" s="9">
        <v>2035555424</v>
      </c>
      <c r="F7" s="9">
        <v>3498416624</v>
      </c>
      <c r="G7" s="9">
        <v>32680534568</v>
      </c>
      <c r="H7" s="9">
        <v>1033932170</v>
      </c>
      <c r="I7" s="9">
        <v>1974058206</v>
      </c>
      <c r="J7" s="9">
        <v>9311369809</v>
      </c>
      <c r="K7" s="9">
        <v>7745291002</v>
      </c>
      <c r="L7" s="9">
        <v>799772204</v>
      </c>
      <c r="M7" s="9">
        <v>2050510471</v>
      </c>
      <c r="N7" s="9">
        <v>3381191843</v>
      </c>
      <c r="O7" s="9">
        <v>4298002828</v>
      </c>
      <c r="P7" s="9">
        <v>1346731476</v>
      </c>
      <c r="Q7" s="9">
        <v>728048383</v>
      </c>
      <c r="R7" s="9">
        <v>50699069419</v>
      </c>
      <c r="S7" s="9">
        <v>1489873351</v>
      </c>
      <c r="T7" s="9">
        <v>2539445392</v>
      </c>
      <c r="U7" s="9">
        <v>4184381198</v>
      </c>
      <c r="V7" s="9">
        <v>42485369478</v>
      </c>
      <c r="W7" s="9">
        <v>992207258</v>
      </c>
      <c r="X7" s="9">
        <v>2705677440</v>
      </c>
      <c r="Y7" s="9">
        <v>11482991588</v>
      </c>
      <c r="Z7" s="9">
        <v>10435803788</v>
      </c>
      <c r="AA7" s="9">
        <v>1131065303</v>
      </c>
      <c r="AB7" s="9">
        <v>2840343869</v>
      </c>
      <c r="AC7" s="9">
        <v>4707039672</v>
      </c>
      <c r="AD7" s="9">
        <v>5432355775</v>
      </c>
      <c r="AE7" s="9">
        <v>1740105947</v>
      </c>
      <c r="AF7" s="9">
        <v>939747182</v>
      </c>
      <c r="AG7" s="9">
        <v>59711215311</v>
      </c>
      <c r="AH7" s="9">
        <v>1872996199</v>
      </c>
      <c r="AI7" s="9">
        <v>3131914666</v>
      </c>
      <c r="AJ7" s="9">
        <v>5316027607</v>
      </c>
      <c r="AK7" s="9">
        <v>49390276839</v>
      </c>
      <c r="AL7" s="9">
        <v>1289725791</v>
      </c>
      <c r="AM7" s="9">
        <v>3011687960</v>
      </c>
      <c r="AN7" s="9">
        <v>11542299152</v>
      </c>
      <c r="AO7" s="9">
        <v>11750352412</v>
      </c>
      <c r="AP7" s="9">
        <v>1127127982</v>
      </c>
      <c r="AQ7" s="9">
        <v>3769930349</v>
      </c>
      <c r="AR7" s="9">
        <v>6084241571</v>
      </c>
      <c r="AS7" s="9">
        <v>7484359287</v>
      </c>
      <c r="AT7" s="9">
        <v>2135991273</v>
      </c>
      <c r="AU7" s="9">
        <v>1077906946</v>
      </c>
      <c r="AV7" s="9">
        <v>66294749666</v>
      </c>
      <c r="AW7" s="9">
        <v>2373795526</v>
      </c>
      <c r="AX7" s="9">
        <v>3631888224</v>
      </c>
      <c r="AY7" s="9">
        <v>6431429651</v>
      </c>
      <c r="AZ7" s="9">
        <v>53857636265</v>
      </c>
      <c r="BA7" s="9">
        <v>1708636266</v>
      </c>
      <c r="BB7" s="9">
        <v>2958073596</v>
      </c>
      <c r="BC7" s="9">
        <v>10389479031</v>
      </c>
      <c r="BD7" s="9">
        <v>12548122193</v>
      </c>
      <c r="BE7" s="9">
        <v>1140687556</v>
      </c>
      <c r="BF7" s="9">
        <v>4390398081</v>
      </c>
      <c r="BG7" s="9">
        <v>7512471354</v>
      </c>
      <c r="BH7" s="9">
        <v>9516469297</v>
      </c>
      <c r="BI7" s="9">
        <v>2427648661</v>
      </c>
      <c r="BJ7" s="9">
        <v>1248884180</v>
      </c>
      <c r="BK7" s="9">
        <v>79597781449</v>
      </c>
      <c r="BL7" s="18">
        <v>2305387520</v>
      </c>
      <c r="BM7" s="9">
        <v>4102661026</v>
      </c>
      <c r="BN7" s="9">
        <v>6664414271</v>
      </c>
      <c r="BO7" s="9">
        <v>66525318632</v>
      </c>
      <c r="BP7" s="9">
        <v>1226043376</v>
      </c>
      <c r="BQ7" s="9">
        <v>3911785582</v>
      </c>
      <c r="BR7" s="9">
        <v>13686841186</v>
      </c>
      <c r="BS7" s="9">
        <v>15078112499</v>
      </c>
      <c r="BT7" s="9">
        <v>1235123756</v>
      </c>
      <c r="BU7" s="9">
        <v>5553197897</v>
      </c>
      <c r="BV7" s="9">
        <v>9824178344</v>
      </c>
      <c r="BW7" s="9">
        <v>11526164749</v>
      </c>
      <c r="BX7" s="9">
        <v>3047513153</v>
      </c>
      <c r="BY7" s="9">
        <v>1412396102</v>
      </c>
    </row>
    <row r="8" spans="1:78" x14ac:dyDescent="0.25">
      <c r="A8" s="14">
        <v>24000</v>
      </c>
      <c r="B8" s="14" t="s">
        <v>36</v>
      </c>
      <c r="C8" s="9">
        <v>65882803654</v>
      </c>
      <c r="D8" s="9">
        <v>5850575252</v>
      </c>
      <c r="E8" s="9">
        <v>2853354859</v>
      </c>
      <c r="F8" s="9">
        <v>6009989874</v>
      </c>
      <c r="G8" s="9">
        <v>51168883669</v>
      </c>
      <c r="H8" s="9">
        <v>145110971</v>
      </c>
      <c r="I8" s="9">
        <v>4351895575</v>
      </c>
      <c r="J8" s="9">
        <v>6569087596</v>
      </c>
      <c r="K8" s="9">
        <v>11250035720</v>
      </c>
      <c r="L8" s="9">
        <v>2101657003</v>
      </c>
      <c r="M8" s="9">
        <v>5196621358</v>
      </c>
      <c r="N8" s="9">
        <v>9614002122</v>
      </c>
      <c r="O8" s="9">
        <v>7812771027</v>
      </c>
      <c r="P8" s="9">
        <v>2391364710</v>
      </c>
      <c r="Q8" s="9">
        <v>1677009596</v>
      </c>
      <c r="R8" s="9">
        <v>87509367144</v>
      </c>
      <c r="S8" s="9">
        <v>6784554082</v>
      </c>
      <c r="T8" s="9">
        <v>3474074532</v>
      </c>
      <c r="U8" s="9">
        <v>7330269069</v>
      </c>
      <c r="V8" s="9">
        <v>69920469461</v>
      </c>
      <c r="W8" s="9">
        <v>171786616</v>
      </c>
      <c r="X8" s="9">
        <v>6127221059</v>
      </c>
      <c r="Y8" s="9">
        <v>7956906040</v>
      </c>
      <c r="Z8" s="9">
        <v>14582991657</v>
      </c>
      <c r="AA8" s="9">
        <v>3201439487</v>
      </c>
      <c r="AB8" s="9">
        <v>7122934035</v>
      </c>
      <c r="AC8" s="9">
        <v>15199340816</v>
      </c>
      <c r="AD8" s="9">
        <v>9862942627</v>
      </c>
      <c r="AE8" s="9">
        <v>3304062230</v>
      </c>
      <c r="AF8" s="9">
        <v>2133264735</v>
      </c>
      <c r="AG8" s="9">
        <v>110807924412</v>
      </c>
      <c r="AH8" s="9">
        <v>9403279626</v>
      </c>
      <c r="AI8" s="9">
        <v>4216698173</v>
      </c>
      <c r="AJ8" s="9">
        <v>9542337990</v>
      </c>
      <c r="AK8" s="9">
        <v>87645608623</v>
      </c>
      <c r="AL8" s="9">
        <v>229522171</v>
      </c>
      <c r="AM8" s="9">
        <v>8397933441</v>
      </c>
      <c r="AN8" s="9">
        <v>7660839771</v>
      </c>
      <c r="AO8" s="9">
        <v>16875676658</v>
      </c>
      <c r="AP8" s="9">
        <v>3122370576</v>
      </c>
      <c r="AQ8" s="9">
        <v>10165022473</v>
      </c>
      <c r="AR8" s="9">
        <v>20544242454</v>
      </c>
      <c r="AS8" s="9">
        <v>13760503014</v>
      </c>
      <c r="AT8" s="9">
        <v>4194166356</v>
      </c>
      <c r="AU8" s="9">
        <v>2605772538</v>
      </c>
      <c r="AV8" s="9">
        <v>126926285907</v>
      </c>
      <c r="AW8" s="9">
        <v>12437379029</v>
      </c>
      <c r="AX8" s="9">
        <v>4881501465</v>
      </c>
      <c r="AY8" s="9">
        <v>12170982733</v>
      </c>
      <c r="AZ8" s="9">
        <v>97436422680</v>
      </c>
      <c r="BA8" s="9">
        <v>235733708</v>
      </c>
      <c r="BB8" s="9">
        <v>7707309420</v>
      </c>
      <c r="BC8" s="9">
        <v>7590946572</v>
      </c>
      <c r="BD8" s="9">
        <v>17375303813</v>
      </c>
      <c r="BE8" s="9">
        <v>3177755403</v>
      </c>
      <c r="BF8" s="9">
        <v>9937544129</v>
      </c>
      <c r="BG8" s="9">
        <v>26058892593</v>
      </c>
      <c r="BH8" s="9">
        <v>17890209440</v>
      </c>
      <c r="BI8" s="9">
        <v>4451506371</v>
      </c>
      <c r="BJ8" s="9">
        <v>3005926509</v>
      </c>
      <c r="BK8" s="9">
        <v>148154200912</v>
      </c>
      <c r="BL8" s="18">
        <v>13987772857</v>
      </c>
      <c r="BM8" s="9">
        <v>5653357092</v>
      </c>
      <c r="BN8" s="9">
        <v>13158233958</v>
      </c>
      <c r="BO8" s="9">
        <v>115354837005</v>
      </c>
      <c r="BP8" s="9">
        <v>255337105</v>
      </c>
      <c r="BQ8" s="9">
        <v>9269754309</v>
      </c>
      <c r="BR8" s="9">
        <v>7611944348</v>
      </c>
      <c r="BS8" s="9">
        <v>20249186065</v>
      </c>
      <c r="BT8" s="9">
        <v>3230539464</v>
      </c>
      <c r="BU8" s="9">
        <v>12002498357</v>
      </c>
      <c r="BV8" s="9">
        <v>31855482564</v>
      </c>
      <c r="BW8" s="9">
        <v>21589494353</v>
      </c>
      <c r="BX8" s="9">
        <v>5774184721</v>
      </c>
      <c r="BY8" s="9">
        <v>3516415719</v>
      </c>
    </row>
    <row r="9" spans="1:78" x14ac:dyDescent="0.25">
      <c r="A9" s="14">
        <v>37000</v>
      </c>
      <c r="B9" s="14" t="s">
        <v>37</v>
      </c>
      <c r="C9" s="9">
        <v>89359253868</v>
      </c>
      <c r="D9" s="9">
        <v>2283237914</v>
      </c>
      <c r="E9" s="9">
        <v>4095224270</v>
      </c>
      <c r="F9" s="9">
        <v>8157167661</v>
      </c>
      <c r="G9" s="9">
        <v>74823624023</v>
      </c>
      <c r="H9" s="9">
        <v>679386446</v>
      </c>
      <c r="I9" s="9">
        <v>4784091045</v>
      </c>
      <c r="J9" s="9">
        <v>23316222168</v>
      </c>
      <c r="K9" s="9">
        <v>16738794119</v>
      </c>
      <c r="L9" s="9">
        <v>2328476449</v>
      </c>
      <c r="M9" s="9">
        <v>5237385099</v>
      </c>
      <c r="N9" s="9">
        <v>8818878616</v>
      </c>
      <c r="O9" s="9">
        <v>8335040448</v>
      </c>
      <c r="P9" s="9">
        <v>2968025885</v>
      </c>
      <c r="Q9" s="9">
        <v>1601798059</v>
      </c>
      <c r="R9" s="9">
        <v>119891864598</v>
      </c>
      <c r="S9" s="9">
        <v>2641404365</v>
      </c>
      <c r="T9" s="9">
        <v>5192210332</v>
      </c>
      <c r="U9" s="9">
        <v>11114737843</v>
      </c>
      <c r="V9" s="9">
        <v>100943512058</v>
      </c>
      <c r="W9" s="9">
        <v>858786405</v>
      </c>
      <c r="X9" s="9">
        <v>7059188872</v>
      </c>
      <c r="Y9" s="9">
        <v>27779066346</v>
      </c>
      <c r="Z9" s="9">
        <v>21252439732</v>
      </c>
      <c r="AA9" s="9">
        <v>3666519854</v>
      </c>
      <c r="AB9" s="9">
        <v>7511009727</v>
      </c>
      <c r="AC9" s="9">
        <v>15380089201</v>
      </c>
      <c r="AD9" s="9">
        <v>11057872744</v>
      </c>
      <c r="AE9" s="9">
        <v>4311226089</v>
      </c>
      <c r="AF9" s="9">
        <v>2048271298</v>
      </c>
      <c r="AG9" s="9">
        <v>138502204452</v>
      </c>
      <c r="AH9" s="9">
        <v>3222545252</v>
      </c>
      <c r="AI9" s="9">
        <v>6319977808</v>
      </c>
      <c r="AJ9" s="9">
        <v>14195311700</v>
      </c>
      <c r="AK9" s="9">
        <v>114764369692</v>
      </c>
      <c r="AL9" s="9">
        <v>959324035</v>
      </c>
      <c r="AM9" s="9">
        <v>8148396340</v>
      </c>
      <c r="AN9" s="9">
        <v>24306916380</v>
      </c>
      <c r="AO9" s="9">
        <v>24008716934</v>
      </c>
      <c r="AP9" s="9">
        <v>4186795932</v>
      </c>
      <c r="AQ9" s="9">
        <v>10856834343</v>
      </c>
      <c r="AR9" s="9">
        <v>19093332813</v>
      </c>
      <c r="AS9" s="9">
        <v>15457309049</v>
      </c>
      <c r="AT9" s="9">
        <v>5147661571</v>
      </c>
      <c r="AU9" s="9">
        <v>2259908455</v>
      </c>
      <c r="AV9" s="9">
        <v>155784454433</v>
      </c>
      <c r="AW9" s="9">
        <v>4240841808</v>
      </c>
      <c r="AX9" s="9">
        <v>8037554272</v>
      </c>
      <c r="AY9" s="9">
        <v>16702523580</v>
      </c>
      <c r="AZ9" s="9">
        <v>126803534773</v>
      </c>
      <c r="BA9" s="9">
        <v>940880495</v>
      </c>
      <c r="BB9" s="9">
        <v>7086344260</v>
      </c>
      <c r="BC9" s="9">
        <v>22131321119</v>
      </c>
      <c r="BD9" s="9">
        <v>25502544632</v>
      </c>
      <c r="BE9" s="9">
        <v>4195860135</v>
      </c>
      <c r="BF9" s="9">
        <v>12304268600</v>
      </c>
      <c r="BG9" s="9">
        <v>24859459712</v>
      </c>
      <c r="BH9" s="9">
        <v>20753457168</v>
      </c>
      <c r="BI9" s="9">
        <v>6480266353</v>
      </c>
      <c r="BJ9" s="9">
        <v>2509939753</v>
      </c>
      <c r="BK9" s="9">
        <v>193641507123</v>
      </c>
      <c r="BL9" s="18">
        <v>4716338577</v>
      </c>
      <c r="BM9" s="9">
        <v>8541531982</v>
      </c>
      <c r="BN9" s="9">
        <v>18740515133</v>
      </c>
      <c r="BO9" s="9">
        <v>161643121431</v>
      </c>
      <c r="BP9" s="9">
        <v>1111178475</v>
      </c>
      <c r="BQ9" s="9">
        <v>9031348806</v>
      </c>
      <c r="BR9" s="9">
        <v>26084200714</v>
      </c>
      <c r="BS9" s="9">
        <v>31862611654</v>
      </c>
      <c r="BT9" s="9">
        <v>5814090638</v>
      </c>
      <c r="BU9" s="9">
        <v>16630137582</v>
      </c>
      <c r="BV9" s="9">
        <v>34613765166</v>
      </c>
      <c r="BW9" s="9">
        <v>24845096090</v>
      </c>
      <c r="BX9" s="9">
        <v>8371544214</v>
      </c>
      <c r="BY9" s="9">
        <v>3279148092</v>
      </c>
    </row>
    <row r="10" spans="1:78" x14ac:dyDescent="0.25">
      <c r="A10" s="14">
        <v>39000</v>
      </c>
      <c r="B10" s="14" t="s">
        <v>38</v>
      </c>
      <c r="C10" s="9">
        <v>144280860605</v>
      </c>
      <c r="D10" s="9">
        <v>3478110728</v>
      </c>
      <c r="E10" s="9">
        <v>4357575753</v>
      </c>
      <c r="F10" s="9">
        <v>13327527254</v>
      </c>
      <c r="G10" s="9">
        <v>123117646870</v>
      </c>
      <c r="H10" s="9">
        <v>747806430</v>
      </c>
      <c r="I10" s="9">
        <v>6617552375</v>
      </c>
      <c r="J10" s="9">
        <v>38428169971</v>
      </c>
      <c r="K10" s="9">
        <v>25128234735</v>
      </c>
      <c r="L10" s="9">
        <v>3551371229</v>
      </c>
      <c r="M10" s="9">
        <v>8376744767</v>
      </c>
      <c r="N10" s="9">
        <v>16619183778</v>
      </c>
      <c r="O10" s="9">
        <v>16067650048</v>
      </c>
      <c r="P10" s="9">
        <v>4556259528</v>
      </c>
      <c r="Q10" s="9">
        <v>2981372797</v>
      </c>
      <c r="R10" s="9">
        <v>179570567092</v>
      </c>
      <c r="S10" s="9">
        <v>4034839157</v>
      </c>
      <c r="T10" s="9">
        <v>4961903440</v>
      </c>
      <c r="U10" s="9">
        <v>16483968153</v>
      </c>
      <c r="V10" s="9">
        <v>154089856342</v>
      </c>
      <c r="W10" s="9">
        <v>845780207</v>
      </c>
      <c r="X10" s="9">
        <v>9020973245</v>
      </c>
      <c r="Y10" s="9">
        <v>43539317920</v>
      </c>
      <c r="Z10" s="9">
        <v>31683676336</v>
      </c>
      <c r="AA10" s="9">
        <v>4844808394</v>
      </c>
      <c r="AB10" s="9">
        <v>11633701447</v>
      </c>
      <c r="AC10" s="9">
        <v>23144813391</v>
      </c>
      <c r="AD10" s="9">
        <v>19710042189</v>
      </c>
      <c r="AE10" s="9">
        <v>5918330445</v>
      </c>
      <c r="AF10" s="9">
        <v>3626217062</v>
      </c>
      <c r="AG10" s="9">
        <v>198191979582</v>
      </c>
      <c r="AH10" s="9">
        <v>4564121347</v>
      </c>
      <c r="AI10" s="9">
        <v>5871220258</v>
      </c>
      <c r="AJ10" s="9">
        <v>19986975617</v>
      </c>
      <c r="AK10" s="9">
        <v>167769662360</v>
      </c>
      <c r="AL10" s="9">
        <v>927473605</v>
      </c>
      <c r="AM10" s="9">
        <v>9408638079</v>
      </c>
      <c r="AN10" s="9">
        <v>39140027140</v>
      </c>
      <c r="AO10" s="9">
        <v>33973820859</v>
      </c>
      <c r="AP10" s="9">
        <v>4504360862</v>
      </c>
      <c r="AQ10" s="9">
        <v>14663312259</v>
      </c>
      <c r="AR10" s="9">
        <v>28460972893</v>
      </c>
      <c r="AS10" s="9">
        <v>26112092350</v>
      </c>
      <c r="AT10" s="9">
        <v>6684297024</v>
      </c>
      <c r="AU10" s="9">
        <v>3820497700</v>
      </c>
      <c r="AV10" s="9">
        <v>205118267450</v>
      </c>
      <c r="AW10" s="9">
        <v>5604626446</v>
      </c>
      <c r="AX10" s="9">
        <v>6578240646</v>
      </c>
      <c r="AY10" s="9">
        <v>21818514046</v>
      </c>
      <c r="AZ10" s="9">
        <v>171116886312</v>
      </c>
      <c r="BA10" s="9">
        <v>1082427127</v>
      </c>
      <c r="BB10" s="9">
        <v>7944301214</v>
      </c>
      <c r="BC10" s="9">
        <v>33050757887</v>
      </c>
      <c r="BD10" s="9">
        <v>34166789137</v>
      </c>
      <c r="BE10" s="9">
        <v>4413375282</v>
      </c>
      <c r="BF10" s="9">
        <v>14707071920</v>
      </c>
      <c r="BG10" s="9">
        <v>32558890889</v>
      </c>
      <c r="BH10" s="9">
        <v>31963955332</v>
      </c>
      <c r="BI10" s="9">
        <v>7377397384</v>
      </c>
      <c r="BJ10" s="9">
        <v>3798581913</v>
      </c>
      <c r="BK10" s="9">
        <v>247893602389</v>
      </c>
      <c r="BL10" s="18">
        <v>5693867591</v>
      </c>
      <c r="BM10" s="9">
        <v>7804746297</v>
      </c>
      <c r="BN10" s="9">
        <v>22340701407</v>
      </c>
      <c r="BO10" s="9">
        <v>212054287094</v>
      </c>
      <c r="BP10" s="9">
        <v>1458238607</v>
      </c>
      <c r="BQ10" s="9">
        <v>11196176522</v>
      </c>
      <c r="BR10" s="9">
        <v>39916640571</v>
      </c>
      <c r="BS10" s="9">
        <v>41330287512</v>
      </c>
      <c r="BT10" s="9">
        <v>4644401890</v>
      </c>
      <c r="BU10" s="9">
        <v>18179822112</v>
      </c>
      <c r="BV10" s="9">
        <v>42967323251</v>
      </c>
      <c r="BW10" s="9">
        <v>38107635932</v>
      </c>
      <c r="BX10" s="9">
        <v>9631089319</v>
      </c>
      <c r="BY10" s="9">
        <v>4572945469</v>
      </c>
    </row>
    <row r="11" spans="1:78" x14ac:dyDescent="0.25">
      <c r="A11" s="14">
        <v>42000</v>
      </c>
      <c r="B11" s="14" t="s">
        <v>39</v>
      </c>
      <c r="C11" s="9">
        <v>149744345240</v>
      </c>
      <c r="D11" s="9">
        <v>4856363486</v>
      </c>
      <c r="E11" s="9">
        <v>4816823874</v>
      </c>
      <c r="F11" s="9">
        <v>12954372514</v>
      </c>
      <c r="G11" s="9">
        <v>127116785366</v>
      </c>
      <c r="H11" s="9">
        <v>1089053419</v>
      </c>
      <c r="I11" s="9">
        <v>6472612765</v>
      </c>
      <c r="J11" s="9">
        <v>30316920264</v>
      </c>
      <c r="K11" s="9">
        <v>25609687559</v>
      </c>
      <c r="L11" s="9">
        <v>4369404490</v>
      </c>
      <c r="M11" s="9">
        <v>11752930242</v>
      </c>
      <c r="N11" s="9">
        <v>17552768369</v>
      </c>
      <c r="O11" s="9">
        <v>22230444272</v>
      </c>
      <c r="P11" s="9">
        <v>4598007192</v>
      </c>
      <c r="Q11" s="9">
        <v>3090415258</v>
      </c>
      <c r="R11" s="9">
        <v>188904450635</v>
      </c>
      <c r="S11" s="9">
        <v>5035572619</v>
      </c>
      <c r="T11" s="9">
        <v>5374345003</v>
      </c>
      <c r="U11" s="9">
        <v>15180171275</v>
      </c>
      <c r="V11" s="9">
        <v>163314361738</v>
      </c>
      <c r="W11" s="9">
        <v>1340111758</v>
      </c>
      <c r="X11" s="9">
        <v>9391447052</v>
      </c>
      <c r="Y11" s="9">
        <v>35349622161</v>
      </c>
      <c r="Z11" s="9">
        <v>32548661058</v>
      </c>
      <c r="AA11" s="9">
        <v>6654681090</v>
      </c>
      <c r="AB11" s="9">
        <v>15741449957</v>
      </c>
      <c r="AC11" s="9">
        <v>25654455880</v>
      </c>
      <c r="AD11" s="9">
        <v>26795407442</v>
      </c>
      <c r="AE11" s="9">
        <v>6037908047</v>
      </c>
      <c r="AF11" s="9">
        <v>3733482131</v>
      </c>
      <c r="AG11" s="9">
        <v>220207209308</v>
      </c>
      <c r="AH11" s="9">
        <v>6003777771</v>
      </c>
      <c r="AI11" s="9">
        <v>6173642630</v>
      </c>
      <c r="AJ11" s="9">
        <v>18104353315</v>
      </c>
      <c r="AK11" s="9">
        <v>189925435592</v>
      </c>
      <c r="AL11" s="9">
        <v>1588801059</v>
      </c>
      <c r="AM11" s="9">
        <v>11449863065</v>
      </c>
      <c r="AN11" s="9">
        <v>32265264489</v>
      </c>
      <c r="AO11" s="9">
        <v>37435510048</v>
      </c>
      <c r="AP11" s="9">
        <v>5799731438</v>
      </c>
      <c r="AQ11" s="9">
        <v>19243854914</v>
      </c>
      <c r="AR11" s="9">
        <v>33824964551</v>
      </c>
      <c r="AS11" s="9">
        <v>36377079125</v>
      </c>
      <c r="AT11" s="9">
        <v>7285213290</v>
      </c>
      <c r="AU11" s="9">
        <v>4635369275</v>
      </c>
      <c r="AV11" s="9">
        <v>250257944203</v>
      </c>
      <c r="AW11" s="9">
        <v>7069686120</v>
      </c>
      <c r="AX11" s="9">
        <v>7186757942</v>
      </c>
      <c r="AY11" s="9">
        <v>21057598923</v>
      </c>
      <c r="AZ11" s="9">
        <v>214943901218</v>
      </c>
      <c r="BA11" s="9">
        <v>2422191537</v>
      </c>
      <c r="BB11" s="9">
        <v>11468200355</v>
      </c>
      <c r="BC11" s="9">
        <v>30075150329</v>
      </c>
      <c r="BD11" s="9">
        <v>40075374115</v>
      </c>
      <c r="BE11" s="9">
        <v>5917718561</v>
      </c>
      <c r="BF11" s="9">
        <v>20924803176</v>
      </c>
      <c r="BG11" s="9">
        <v>43679676408</v>
      </c>
      <c r="BH11" s="9">
        <v>46596563423</v>
      </c>
      <c r="BI11" s="9">
        <v>8728055564</v>
      </c>
      <c r="BJ11" s="9">
        <v>5055335462</v>
      </c>
      <c r="BK11" s="9">
        <v>297028515768</v>
      </c>
      <c r="BL11" s="18">
        <v>6951665847</v>
      </c>
      <c r="BM11" s="9">
        <v>7865544895</v>
      </c>
      <c r="BN11" s="9">
        <v>22122628182</v>
      </c>
      <c r="BO11" s="9">
        <v>260088676844</v>
      </c>
      <c r="BP11" s="9">
        <v>3510458194</v>
      </c>
      <c r="BQ11" s="9">
        <v>14156531525</v>
      </c>
      <c r="BR11" s="9">
        <v>33791897881</v>
      </c>
      <c r="BS11" s="9">
        <v>47420507882</v>
      </c>
      <c r="BT11" s="9">
        <v>6256406110</v>
      </c>
      <c r="BU11" s="9">
        <v>25857035283</v>
      </c>
      <c r="BV11" s="9">
        <v>57158912810</v>
      </c>
      <c r="BW11" s="9">
        <v>55082903891</v>
      </c>
      <c r="BX11" s="9">
        <v>10771392923</v>
      </c>
      <c r="BY11" s="9">
        <v>6082630345</v>
      </c>
    </row>
    <row r="12" spans="1:78" x14ac:dyDescent="0.25">
      <c r="A12" s="14">
        <v>45000</v>
      </c>
      <c r="B12" s="14" t="s">
        <v>40</v>
      </c>
      <c r="C12" s="9">
        <v>39711513080</v>
      </c>
      <c r="D12" s="9">
        <v>1027790342</v>
      </c>
      <c r="E12" s="9">
        <v>2349982378</v>
      </c>
      <c r="F12" s="9">
        <v>3931979884</v>
      </c>
      <c r="G12" s="9">
        <v>32401760476</v>
      </c>
      <c r="H12" s="9">
        <v>293356414</v>
      </c>
      <c r="I12" s="9">
        <v>2493731290</v>
      </c>
      <c r="J12" s="9">
        <v>9958963389</v>
      </c>
      <c r="K12" s="9">
        <v>7206638542</v>
      </c>
      <c r="L12" s="9">
        <v>713714682</v>
      </c>
      <c r="M12" s="9">
        <v>2001728424</v>
      </c>
      <c r="N12" s="9">
        <v>4123217306</v>
      </c>
      <c r="O12" s="9">
        <v>3064554384</v>
      </c>
      <c r="P12" s="9">
        <v>1745247200</v>
      </c>
      <c r="Q12" s="9">
        <v>771321073</v>
      </c>
      <c r="R12" s="9">
        <v>51297416173</v>
      </c>
      <c r="S12" s="9">
        <v>1244758668</v>
      </c>
      <c r="T12" s="9">
        <v>2879217008</v>
      </c>
      <c r="U12" s="9">
        <v>5294356935</v>
      </c>
      <c r="V12" s="9">
        <v>41879083562</v>
      </c>
      <c r="W12" s="9">
        <v>347853749</v>
      </c>
      <c r="X12" s="9">
        <v>3400363664</v>
      </c>
      <c r="Y12" s="9">
        <v>11714119653</v>
      </c>
      <c r="Z12" s="9">
        <v>9375098832</v>
      </c>
      <c r="AA12" s="9">
        <v>1150557678</v>
      </c>
      <c r="AB12" s="9">
        <v>2903618802</v>
      </c>
      <c r="AC12" s="9">
        <v>5634592334</v>
      </c>
      <c r="AD12" s="9">
        <v>4045336477</v>
      </c>
      <c r="AE12" s="9">
        <v>2274985663</v>
      </c>
      <c r="AF12" s="9">
        <v>975028851</v>
      </c>
      <c r="AG12" s="9">
        <v>59901967821</v>
      </c>
      <c r="AH12" s="9">
        <v>1514756455</v>
      </c>
      <c r="AI12" s="9">
        <v>3180526837</v>
      </c>
      <c r="AJ12" s="9">
        <v>6554776199</v>
      </c>
      <c r="AK12" s="9">
        <v>48651908330</v>
      </c>
      <c r="AL12" s="9">
        <v>385671259</v>
      </c>
      <c r="AM12" s="9">
        <v>4129199532</v>
      </c>
      <c r="AN12" s="9">
        <v>11097498729</v>
      </c>
      <c r="AO12" s="9">
        <v>10900795146</v>
      </c>
      <c r="AP12" s="9">
        <v>1197559303</v>
      </c>
      <c r="AQ12" s="9">
        <v>3924361406</v>
      </c>
      <c r="AR12" s="9">
        <v>7215825097</v>
      </c>
      <c r="AS12" s="9">
        <v>5662211059</v>
      </c>
      <c r="AT12" s="9">
        <v>2753550229</v>
      </c>
      <c r="AU12" s="9">
        <v>1135455681</v>
      </c>
      <c r="AV12" s="9">
        <v>66025509018</v>
      </c>
      <c r="AW12" s="9">
        <v>1991806625</v>
      </c>
      <c r="AX12" s="9">
        <v>3722017174</v>
      </c>
      <c r="AY12" s="9">
        <v>7938053950</v>
      </c>
      <c r="AZ12" s="9">
        <v>52373631269</v>
      </c>
      <c r="BA12" s="9">
        <v>383512106</v>
      </c>
      <c r="BB12" s="9">
        <v>3277517725</v>
      </c>
      <c r="BC12" s="9">
        <v>10300413931</v>
      </c>
      <c r="BD12" s="9">
        <v>11528083686</v>
      </c>
      <c r="BE12" s="9">
        <v>1308938767</v>
      </c>
      <c r="BF12" s="9">
        <v>4339243814</v>
      </c>
      <c r="BG12" s="9">
        <v>9287002532</v>
      </c>
      <c r="BH12" s="9">
        <v>7497432849</v>
      </c>
      <c r="BI12" s="9">
        <v>3178306099</v>
      </c>
      <c r="BJ12" s="9">
        <v>1273179760</v>
      </c>
      <c r="BK12" s="9">
        <v>81898968642</v>
      </c>
      <c r="BL12" s="18">
        <v>2183915771</v>
      </c>
      <c r="BM12" s="9">
        <v>4203779201</v>
      </c>
      <c r="BN12" s="9">
        <v>9078133634</v>
      </c>
      <c r="BO12" s="9">
        <v>66433140036</v>
      </c>
      <c r="BP12" s="9">
        <v>448559373</v>
      </c>
      <c r="BQ12" s="9">
        <v>4172269926</v>
      </c>
      <c r="BR12" s="9">
        <v>13353404782</v>
      </c>
      <c r="BS12" s="9">
        <v>14309304722</v>
      </c>
      <c r="BT12" s="9">
        <v>1542267201</v>
      </c>
      <c r="BU12" s="9">
        <v>5337773773</v>
      </c>
      <c r="BV12" s="9">
        <v>12217127982</v>
      </c>
      <c r="BW12" s="9">
        <v>9427337094</v>
      </c>
      <c r="BX12" s="9">
        <v>4047819048</v>
      </c>
      <c r="BY12" s="9">
        <v>1577276135</v>
      </c>
    </row>
    <row r="13" spans="1:78" x14ac:dyDescent="0.25">
      <c r="A13" s="14">
        <v>47000</v>
      </c>
      <c r="B13" s="14" t="s">
        <v>41</v>
      </c>
      <c r="C13" s="9">
        <v>64188184210</v>
      </c>
      <c r="D13" s="9">
        <v>2326237999</v>
      </c>
      <c r="E13" s="9">
        <v>2202849452</v>
      </c>
      <c r="F13" s="9">
        <v>5426737948</v>
      </c>
      <c r="G13" s="9">
        <v>54232358811</v>
      </c>
      <c r="H13" s="9">
        <v>282347774</v>
      </c>
      <c r="I13" s="9">
        <v>3118268582</v>
      </c>
      <c r="J13" s="9">
        <v>15461316824</v>
      </c>
      <c r="K13" s="9">
        <v>13064365580</v>
      </c>
      <c r="L13" s="9">
        <v>1502273628</v>
      </c>
      <c r="M13" s="9">
        <v>3938482806</v>
      </c>
      <c r="N13" s="9">
        <v>6058787468</v>
      </c>
      <c r="O13" s="9">
        <v>7038065422</v>
      </c>
      <c r="P13" s="9">
        <v>2540408010</v>
      </c>
      <c r="Q13" s="9">
        <v>1212115509</v>
      </c>
      <c r="R13" s="9">
        <v>81858518622</v>
      </c>
      <c r="S13" s="9">
        <v>2478677114</v>
      </c>
      <c r="T13" s="9">
        <v>2473970776</v>
      </c>
      <c r="U13" s="9">
        <v>6681155003</v>
      </c>
      <c r="V13" s="9">
        <v>70224715729</v>
      </c>
      <c r="W13" s="9">
        <v>325997848</v>
      </c>
      <c r="X13" s="9">
        <v>4196167940</v>
      </c>
      <c r="Y13" s="9">
        <v>17650362537</v>
      </c>
      <c r="Z13" s="9">
        <v>17481984701</v>
      </c>
      <c r="AA13" s="9">
        <v>2068382697</v>
      </c>
      <c r="AB13" s="9">
        <v>5837607465</v>
      </c>
      <c r="AC13" s="9">
        <v>9195239110</v>
      </c>
      <c r="AD13" s="9">
        <v>8574992993</v>
      </c>
      <c r="AE13" s="9">
        <v>3333589163</v>
      </c>
      <c r="AF13" s="9">
        <v>1495969097</v>
      </c>
      <c r="AG13" s="9">
        <v>96353472449</v>
      </c>
      <c r="AH13" s="9">
        <v>2826799903</v>
      </c>
      <c r="AI13" s="9">
        <v>3113766125</v>
      </c>
      <c r="AJ13" s="9">
        <v>8404503706</v>
      </c>
      <c r="AK13" s="9">
        <v>82008402715</v>
      </c>
      <c r="AL13" s="9">
        <v>334261381</v>
      </c>
      <c r="AM13" s="9">
        <v>4584425273</v>
      </c>
      <c r="AN13" s="9">
        <v>17494608219</v>
      </c>
      <c r="AO13" s="9">
        <v>20268382747</v>
      </c>
      <c r="AP13" s="9">
        <v>2172477580</v>
      </c>
      <c r="AQ13" s="9">
        <v>7059663192</v>
      </c>
      <c r="AR13" s="9">
        <v>11665044451</v>
      </c>
      <c r="AS13" s="9">
        <v>12408306922</v>
      </c>
      <c r="AT13" s="9">
        <v>4216387384</v>
      </c>
      <c r="AU13" s="9">
        <v>1732193642</v>
      </c>
      <c r="AV13" s="9">
        <v>106360623577</v>
      </c>
      <c r="AW13" s="9">
        <v>3474100435</v>
      </c>
      <c r="AX13" s="9">
        <v>3528068169</v>
      </c>
      <c r="AY13" s="9">
        <v>10065740648</v>
      </c>
      <c r="AZ13" s="9">
        <v>89292714325</v>
      </c>
      <c r="BA13" s="9">
        <v>426513515</v>
      </c>
      <c r="BB13" s="9">
        <v>4470389897</v>
      </c>
      <c r="BC13" s="9">
        <v>15485076770</v>
      </c>
      <c r="BD13" s="9">
        <v>21061880210</v>
      </c>
      <c r="BE13" s="9">
        <v>2392282380</v>
      </c>
      <c r="BF13" s="9">
        <v>8080734682</v>
      </c>
      <c r="BG13" s="9">
        <v>14443687329</v>
      </c>
      <c r="BH13" s="9">
        <v>16143121377</v>
      </c>
      <c r="BI13" s="9">
        <v>4868264404</v>
      </c>
      <c r="BJ13" s="9">
        <v>1886100330</v>
      </c>
      <c r="BK13" s="9">
        <v>131820633023</v>
      </c>
      <c r="BL13" s="18">
        <v>3797266122</v>
      </c>
      <c r="BM13" s="9">
        <v>3884004570</v>
      </c>
      <c r="BN13" s="9">
        <v>10746912396</v>
      </c>
      <c r="BO13" s="9">
        <v>113392449935</v>
      </c>
      <c r="BP13" s="9">
        <v>475847861</v>
      </c>
      <c r="BQ13" s="9">
        <v>5960206936</v>
      </c>
      <c r="BR13" s="9">
        <v>19055758200</v>
      </c>
      <c r="BS13" s="9">
        <v>25637866215</v>
      </c>
      <c r="BT13" s="9">
        <v>2727171863</v>
      </c>
      <c r="BU13" s="9">
        <v>9650756418</v>
      </c>
      <c r="BV13" s="9">
        <v>21284119202</v>
      </c>
      <c r="BW13" s="9">
        <v>19728981055</v>
      </c>
      <c r="BX13" s="9">
        <v>6497640341</v>
      </c>
      <c r="BY13" s="9">
        <v>2356055862</v>
      </c>
    </row>
    <row r="14" spans="1:78" x14ac:dyDescent="0.25">
      <c r="A14" s="14">
        <v>54000</v>
      </c>
      <c r="B14" s="14" t="s">
        <v>42</v>
      </c>
      <c r="C14" s="9">
        <v>15953735717</v>
      </c>
      <c r="D14" s="9">
        <v>753448728</v>
      </c>
      <c r="E14" s="9">
        <v>951999729</v>
      </c>
      <c r="F14" s="9">
        <v>1633401207</v>
      </c>
      <c r="G14" s="9">
        <v>12614886053</v>
      </c>
      <c r="H14" s="9">
        <v>1169974315</v>
      </c>
      <c r="I14" s="9">
        <v>880437429</v>
      </c>
      <c r="J14" s="9">
        <v>2651483603</v>
      </c>
      <c r="K14" s="9">
        <v>2956181080</v>
      </c>
      <c r="L14" s="9">
        <v>339532087</v>
      </c>
      <c r="M14" s="9">
        <v>638823045</v>
      </c>
      <c r="N14" s="9">
        <v>1015877871</v>
      </c>
      <c r="O14" s="9">
        <v>2077949453</v>
      </c>
      <c r="P14" s="9">
        <v>525820746</v>
      </c>
      <c r="Q14" s="9">
        <v>357430565</v>
      </c>
      <c r="R14" s="9">
        <v>18473434145</v>
      </c>
      <c r="S14" s="9">
        <v>972853564</v>
      </c>
      <c r="T14" s="9">
        <v>1174524658</v>
      </c>
      <c r="U14" s="9">
        <v>1818649251</v>
      </c>
      <c r="V14" s="9">
        <v>14507406672</v>
      </c>
      <c r="W14" s="9">
        <v>1008318403</v>
      </c>
      <c r="X14" s="9">
        <v>1006329444</v>
      </c>
      <c r="Y14" s="9">
        <v>2887199906</v>
      </c>
      <c r="Z14" s="9">
        <v>3383473818</v>
      </c>
      <c r="AA14" s="9">
        <v>451968955</v>
      </c>
      <c r="AB14" s="9">
        <v>806028004</v>
      </c>
      <c r="AC14" s="9">
        <v>1318720467</v>
      </c>
      <c r="AD14" s="9">
        <v>2554850041</v>
      </c>
      <c r="AE14" s="9">
        <v>684316646</v>
      </c>
      <c r="AF14" s="9">
        <v>391166655</v>
      </c>
      <c r="AG14" s="9">
        <v>21798040300</v>
      </c>
      <c r="AH14" s="9">
        <v>1248085356</v>
      </c>
      <c r="AI14" s="9">
        <v>1405662663</v>
      </c>
      <c r="AJ14" s="9">
        <v>2077390520</v>
      </c>
      <c r="AK14" s="9">
        <v>17066901761</v>
      </c>
      <c r="AL14" s="9">
        <v>1467902270</v>
      </c>
      <c r="AM14" s="9">
        <v>1261910579</v>
      </c>
      <c r="AN14" s="9">
        <v>2676687371</v>
      </c>
      <c r="AO14" s="9">
        <v>3811420617</v>
      </c>
      <c r="AP14" s="9">
        <v>440527181</v>
      </c>
      <c r="AQ14" s="9">
        <v>919643057</v>
      </c>
      <c r="AR14" s="9">
        <v>1793866970</v>
      </c>
      <c r="AS14" s="9">
        <v>3324666363</v>
      </c>
      <c r="AT14" s="9">
        <v>868570663</v>
      </c>
      <c r="AU14" s="9">
        <v>480114385</v>
      </c>
      <c r="AV14" s="9">
        <v>26088049480</v>
      </c>
      <c r="AW14" s="9">
        <v>1579669231</v>
      </c>
      <c r="AX14" s="9">
        <v>1650898537</v>
      </c>
      <c r="AY14" s="9">
        <v>2520760437</v>
      </c>
      <c r="AZ14" s="9">
        <v>20336721275</v>
      </c>
      <c r="BA14" s="9">
        <v>2200791775</v>
      </c>
      <c r="BB14" s="9">
        <v>1545528080</v>
      </c>
      <c r="BC14" s="9">
        <v>2451966606</v>
      </c>
      <c r="BD14" s="9">
        <v>4277637283</v>
      </c>
      <c r="BE14" s="9">
        <v>477348896</v>
      </c>
      <c r="BF14" s="9">
        <v>1069772797</v>
      </c>
      <c r="BG14" s="9">
        <v>2415580352</v>
      </c>
      <c r="BH14" s="9">
        <v>4244898669</v>
      </c>
      <c r="BI14" s="9">
        <v>1086150840</v>
      </c>
      <c r="BJ14" s="9">
        <v>549212634</v>
      </c>
      <c r="BK14" s="9">
        <v>29050437756</v>
      </c>
      <c r="BL14" s="18">
        <v>1665614586</v>
      </c>
      <c r="BM14" s="9">
        <v>1800298693</v>
      </c>
      <c r="BN14" s="9">
        <v>2696746942</v>
      </c>
      <c r="BO14" s="9">
        <v>22887777535</v>
      </c>
      <c r="BP14" s="9">
        <v>2033704744</v>
      </c>
      <c r="BQ14" s="9">
        <v>1730355347</v>
      </c>
      <c r="BR14" s="9">
        <v>2660417684</v>
      </c>
      <c r="BS14" s="9">
        <v>4781311935</v>
      </c>
      <c r="BT14" s="9">
        <v>494250360</v>
      </c>
      <c r="BU14" s="9">
        <v>1174212279</v>
      </c>
      <c r="BV14" s="9">
        <v>3036909116</v>
      </c>
      <c r="BW14" s="9">
        <v>5138685606</v>
      </c>
      <c r="BX14" s="9">
        <v>1245321302</v>
      </c>
      <c r="BY14" s="9">
        <v>581667927</v>
      </c>
    </row>
  </sheetData>
  <autoFilter ref="A2:BY14"/>
  <mergeCells count="5">
    <mergeCell ref="BK1:BY1"/>
    <mergeCell ref="C1:Q1"/>
    <mergeCell ref="R1:AF1"/>
    <mergeCell ref="AG1:AU1"/>
    <mergeCell ref="AV1:B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S263"/>
  <sheetViews>
    <sheetView topLeftCell="A117" workbookViewId="0">
      <selection activeCell="K149" sqref="K149"/>
    </sheetView>
  </sheetViews>
  <sheetFormatPr defaultColWidth="8.85546875" defaultRowHeight="15" x14ac:dyDescent="0.25"/>
  <cols>
    <col min="2" max="2" width="32.140625" bestFit="1" customWidth="1"/>
    <col min="3" max="3" width="14" customWidth="1"/>
    <col min="5" max="5" width="12" bestFit="1" customWidth="1"/>
  </cols>
  <sheetData>
    <row r="2" spans="2:18" ht="15.75" thickBot="1" x14ac:dyDescent="0.3">
      <c r="B2" s="39" t="s">
        <v>67</v>
      </c>
      <c r="C2" s="23"/>
      <c r="D2" s="23"/>
      <c r="E2" s="23"/>
      <c r="F2" s="23"/>
    </row>
    <row r="3" spans="2:18" x14ac:dyDescent="0.25">
      <c r="B3" s="55" t="s">
        <v>72</v>
      </c>
      <c r="C3" s="56" t="s">
        <v>30</v>
      </c>
      <c r="D3" s="57" t="s">
        <v>22</v>
      </c>
      <c r="E3" s="58" t="s">
        <v>70</v>
      </c>
    </row>
    <row r="4" spans="2:18" x14ac:dyDescent="0.25">
      <c r="B4" s="38" t="s">
        <v>5</v>
      </c>
      <c r="C4" s="37">
        <v>19607372</v>
      </c>
      <c r="D4" s="36">
        <v>1</v>
      </c>
      <c r="E4" s="64">
        <v>69270.258905068971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2:18" x14ac:dyDescent="0.25">
      <c r="B5" s="34" t="s">
        <v>1</v>
      </c>
      <c r="C5" s="31">
        <v>697794</v>
      </c>
      <c r="D5" s="30">
        <v>1.3288706286898686</v>
      </c>
      <c r="E5" s="59">
        <v>81958.583316852819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2:18" x14ac:dyDescent="0.25">
      <c r="B6" s="34" t="s">
        <v>33</v>
      </c>
      <c r="C6" s="31">
        <v>160814</v>
      </c>
      <c r="D6" s="30">
        <v>1.5385647743680038</v>
      </c>
      <c r="E6" s="59">
        <v>108225.23055206636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2:18" x14ac:dyDescent="0.25">
      <c r="B7" s="34" t="s">
        <v>34</v>
      </c>
      <c r="C7" s="31">
        <v>635843</v>
      </c>
      <c r="D7" s="30">
        <v>1.0897452525319939</v>
      </c>
      <c r="E7" s="59">
        <v>61886.282926760221</v>
      </c>
    </row>
    <row r="8" spans="2:18" x14ac:dyDescent="0.25">
      <c r="B8" s="34" t="s">
        <v>35</v>
      </c>
      <c r="C8" s="31">
        <v>215065</v>
      </c>
      <c r="D8" s="30">
        <v>0.83355161012976742</v>
      </c>
      <c r="E8" s="59">
        <v>45680.042517378468</v>
      </c>
    </row>
    <row r="9" spans="2:18" x14ac:dyDescent="0.25">
      <c r="B9" s="34" t="s">
        <v>36</v>
      </c>
      <c r="C9" s="31">
        <v>430527</v>
      </c>
      <c r="D9" s="30">
        <v>1.1820348389255573</v>
      </c>
      <c r="E9" s="59">
        <v>73991.834574835026</v>
      </c>
    </row>
    <row r="10" spans="2:18" x14ac:dyDescent="0.25">
      <c r="B10" s="34" t="s">
        <v>37</v>
      </c>
      <c r="C10" s="31">
        <v>589487</v>
      </c>
      <c r="D10" s="30">
        <v>1.0077138726980917</v>
      </c>
      <c r="E10" s="59">
        <v>58718.453784392193</v>
      </c>
    </row>
    <row r="11" spans="2:18" x14ac:dyDescent="0.25">
      <c r="B11" s="34" t="s">
        <v>38</v>
      </c>
      <c r="C11" s="31">
        <v>715827</v>
      </c>
      <c r="D11" s="30">
        <v>0.96854290556336842</v>
      </c>
      <c r="E11" s="59">
        <v>60024.73118644589</v>
      </c>
    </row>
    <row r="12" spans="2:18" x14ac:dyDescent="0.25">
      <c r="B12" s="32" t="s">
        <v>39</v>
      </c>
      <c r="C12" s="31">
        <v>777663</v>
      </c>
      <c r="D12" s="30">
        <v>0.97204204215780221</v>
      </c>
      <c r="E12" s="59">
        <v>73500.87738519127</v>
      </c>
    </row>
    <row r="13" spans="2:18" x14ac:dyDescent="0.25">
      <c r="B13" s="32" t="s">
        <v>40</v>
      </c>
      <c r="C13" s="31">
        <v>262374</v>
      </c>
      <c r="D13" s="30">
        <v>0.9572859047376121</v>
      </c>
      <c r="E13" s="59">
        <v>46563.790550892998</v>
      </c>
    </row>
    <row r="14" spans="2:18" x14ac:dyDescent="0.25">
      <c r="B14" s="34" t="s">
        <v>41</v>
      </c>
      <c r="C14" s="31">
        <v>393041</v>
      </c>
      <c r="D14" s="30">
        <v>0.99148747253797309</v>
      </c>
      <c r="E14" s="59">
        <v>54152.414638676375</v>
      </c>
    </row>
    <row r="15" spans="2:18" ht="15.75" thickBot="1" x14ac:dyDescent="0.3">
      <c r="B15" s="42" t="s">
        <v>42</v>
      </c>
      <c r="C15" s="28">
        <v>67070</v>
      </c>
      <c r="D15" s="27">
        <v>0.68537203782096001</v>
      </c>
      <c r="E15" s="61">
        <v>45279.694587744147</v>
      </c>
    </row>
    <row r="16" spans="2:18" x14ac:dyDescent="0.25">
      <c r="B16" s="24" t="s">
        <v>25</v>
      </c>
      <c r="C16" s="25"/>
      <c r="D16" s="25"/>
      <c r="E16" s="25"/>
      <c r="F16" s="25"/>
    </row>
    <row r="17" spans="2:18" x14ac:dyDescent="0.25">
      <c r="B17" s="24" t="s">
        <v>24</v>
      </c>
      <c r="C17" s="25"/>
      <c r="D17" s="25"/>
      <c r="E17" s="25"/>
      <c r="F17" s="25"/>
    </row>
    <row r="18" spans="2:18" x14ac:dyDescent="0.25">
      <c r="B18" s="24" t="s">
        <v>23</v>
      </c>
      <c r="C18" s="23"/>
      <c r="D18" s="23"/>
      <c r="E18" s="23"/>
      <c r="F18" s="23"/>
    </row>
    <row r="19" spans="2:18" x14ac:dyDescent="0.25">
      <c r="B19" s="23"/>
      <c r="C19" s="23"/>
      <c r="D19" s="23"/>
      <c r="E19" s="23"/>
      <c r="F19" s="23"/>
    </row>
    <row r="20" spans="2:18" ht="15.75" thickBot="1" x14ac:dyDescent="0.3">
      <c r="B20" s="39" t="s">
        <v>68</v>
      </c>
      <c r="C20" s="23"/>
      <c r="D20" s="23"/>
      <c r="E20" s="23"/>
      <c r="F20" s="23"/>
    </row>
    <row r="21" spans="2:18" x14ac:dyDescent="0.25">
      <c r="B21" s="68" t="s">
        <v>72</v>
      </c>
      <c r="C21" s="69" t="s">
        <v>30</v>
      </c>
      <c r="D21" s="70" t="s">
        <v>22</v>
      </c>
      <c r="E21" s="69" t="s">
        <v>71</v>
      </c>
    </row>
    <row r="22" spans="2:18" x14ac:dyDescent="0.25">
      <c r="B22" s="38" t="s">
        <v>5</v>
      </c>
      <c r="C22" s="37">
        <v>2756434</v>
      </c>
      <c r="D22" s="36">
        <v>1</v>
      </c>
      <c r="E22" s="35">
        <v>77900.402573034575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2:18" x14ac:dyDescent="0.25">
      <c r="B23" s="34" t="s">
        <v>1</v>
      </c>
      <c r="C23" s="31">
        <v>176757</v>
      </c>
      <c r="D23" s="30">
        <v>2.3944395866722918</v>
      </c>
      <c r="E23" s="29">
        <v>89055.617361688652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2:18" x14ac:dyDescent="0.25">
      <c r="B24" s="34" t="s">
        <v>33</v>
      </c>
      <c r="C24" s="31">
        <v>198144</v>
      </c>
      <c r="D24" s="30">
        <v>13.484804262045717</v>
      </c>
      <c r="E24" s="29">
        <v>107548.99981326712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2:18" x14ac:dyDescent="0.25">
      <c r="B25" s="34" t="s">
        <v>34</v>
      </c>
      <c r="C25" s="31">
        <v>98853</v>
      </c>
      <c r="D25" s="30">
        <v>1.2051378743155781</v>
      </c>
      <c r="E25" s="29">
        <v>73229.997481108308</v>
      </c>
    </row>
    <row r="26" spans="2:18" x14ac:dyDescent="0.25">
      <c r="B26" s="34" t="s">
        <v>35</v>
      </c>
      <c r="C26" s="31">
        <v>36569</v>
      </c>
      <c r="D26" s="30">
        <v>1.0082021776772279</v>
      </c>
      <c r="E26" s="29">
        <v>63042.126391205667</v>
      </c>
    </row>
    <row r="27" spans="2:18" x14ac:dyDescent="0.25">
      <c r="B27" s="34" t="s">
        <v>36</v>
      </c>
      <c r="C27" s="31">
        <v>144023</v>
      </c>
      <c r="D27" s="30">
        <v>2.8127655056768042</v>
      </c>
      <c r="E27" s="29">
        <v>97121.798997382357</v>
      </c>
    </row>
    <row r="28" spans="2:18" x14ac:dyDescent="0.25">
      <c r="B28" s="34" t="s">
        <v>37</v>
      </c>
      <c r="C28" s="31">
        <v>70278</v>
      </c>
      <c r="D28" s="30">
        <v>0.85458288207140831</v>
      </c>
      <c r="E28" s="29">
        <v>67109.743831640051</v>
      </c>
    </row>
    <row r="29" spans="2:18" x14ac:dyDescent="0.25">
      <c r="B29" s="34" t="s">
        <v>38</v>
      </c>
      <c r="C29" s="31">
        <v>76431</v>
      </c>
      <c r="D29" s="30">
        <v>0.73561761649166602</v>
      </c>
      <c r="E29" s="29">
        <v>74496.834936086147</v>
      </c>
    </row>
    <row r="30" spans="2:18" x14ac:dyDescent="0.25">
      <c r="B30" s="32" t="s">
        <v>39</v>
      </c>
      <c r="C30" s="31">
        <v>95858</v>
      </c>
      <c r="D30" s="30">
        <v>0.85230250851989431</v>
      </c>
      <c r="E30" s="29">
        <v>72520.455747042506</v>
      </c>
    </row>
    <row r="31" spans="2:18" x14ac:dyDescent="0.25">
      <c r="B31" s="32" t="s">
        <v>40</v>
      </c>
      <c r="C31" s="31">
        <v>32786</v>
      </c>
      <c r="D31" s="30">
        <v>0.85090503380005245</v>
      </c>
      <c r="E31" s="29">
        <v>66611.229518697</v>
      </c>
    </row>
    <row r="32" spans="2:18" x14ac:dyDescent="0.25">
      <c r="B32" s="34" t="s">
        <v>41</v>
      </c>
      <c r="C32" s="31">
        <v>49120</v>
      </c>
      <c r="D32" s="30">
        <v>0.8814131461260849</v>
      </c>
      <c r="E32" s="29">
        <v>77305.906392508143</v>
      </c>
    </row>
    <row r="33" spans="2:18" ht="15.75" thickBot="1" x14ac:dyDescent="0.3">
      <c r="B33" s="42" t="s">
        <v>42</v>
      </c>
      <c r="C33" s="28">
        <v>23206</v>
      </c>
      <c r="D33" s="27">
        <v>1.6868254848526063</v>
      </c>
      <c r="E33" s="26">
        <v>71775.169611307414</v>
      </c>
    </row>
    <row r="34" spans="2:18" x14ac:dyDescent="0.25">
      <c r="B34" s="24" t="s">
        <v>25</v>
      </c>
      <c r="C34" s="25"/>
      <c r="D34" s="25"/>
      <c r="E34" s="25"/>
      <c r="F34" s="25"/>
    </row>
    <row r="35" spans="2:18" x14ac:dyDescent="0.25">
      <c r="B35" s="24" t="s">
        <v>24</v>
      </c>
      <c r="C35" s="25"/>
      <c r="D35" s="25"/>
      <c r="E35" s="25"/>
      <c r="F35" s="25"/>
    </row>
    <row r="36" spans="2:18" x14ac:dyDescent="0.25">
      <c r="B36" s="24" t="s">
        <v>23</v>
      </c>
      <c r="C36" s="23"/>
      <c r="D36" s="23"/>
      <c r="E36" s="23"/>
      <c r="F36" s="23"/>
    </row>
    <row r="37" spans="2:18" x14ac:dyDescent="0.25">
      <c r="B37" s="24"/>
      <c r="C37" s="23"/>
      <c r="D37" s="23"/>
      <c r="E37" s="23"/>
      <c r="F37" s="23"/>
    </row>
    <row r="38" spans="2:18" ht="15.75" thickBot="1" x14ac:dyDescent="0.3">
      <c r="B38" s="39" t="s">
        <v>69</v>
      </c>
      <c r="C38" s="23"/>
      <c r="D38" s="23"/>
      <c r="E38" s="23"/>
      <c r="F38" s="23"/>
    </row>
    <row r="39" spans="2:18" x14ac:dyDescent="0.25">
      <c r="B39" s="71" t="s">
        <v>72</v>
      </c>
      <c r="C39" s="72" t="s">
        <v>30</v>
      </c>
      <c r="D39" s="73" t="s">
        <v>22</v>
      </c>
      <c r="E39" s="72" t="s">
        <v>71</v>
      </c>
    </row>
    <row r="40" spans="2:18" x14ac:dyDescent="0.25">
      <c r="B40" s="38" t="s">
        <v>5</v>
      </c>
      <c r="C40" s="37">
        <v>12291676</v>
      </c>
      <c r="D40" s="36">
        <v>1</v>
      </c>
      <c r="E40" s="35">
        <v>64305.243766269137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2:18" x14ac:dyDescent="0.25">
      <c r="B41" s="34" t="s">
        <v>1</v>
      </c>
      <c r="C41" s="31">
        <v>232652</v>
      </c>
      <c r="D41" s="30">
        <v>0.70675769640663577</v>
      </c>
      <c r="E41" s="29">
        <v>57777.97907604491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2:18" x14ac:dyDescent="0.25">
      <c r="B42" s="34" t="s">
        <v>33</v>
      </c>
      <c r="C42" s="31">
        <v>1094</v>
      </c>
      <c r="D42" s="30">
        <v>1.6696196102538648E-2</v>
      </c>
      <c r="E42" s="29">
        <v>95840.042047531999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18" x14ac:dyDescent="0.25">
      <c r="B43" s="34" t="s">
        <v>34</v>
      </c>
      <c r="C43" s="31">
        <v>375416</v>
      </c>
      <c r="D43" s="30">
        <v>1.0263515765309508</v>
      </c>
      <c r="E43" s="29">
        <v>55974.382040190081</v>
      </c>
    </row>
    <row r="44" spans="2:18" x14ac:dyDescent="0.25">
      <c r="B44" s="34" t="s">
        <v>35</v>
      </c>
      <c r="C44" s="31">
        <v>241345</v>
      </c>
      <c r="D44" s="30">
        <v>1.4921392235384714</v>
      </c>
      <c r="E44" s="29">
        <v>56710.688789906562</v>
      </c>
    </row>
    <row r="45" spans="2:18" x14ac:dyDescent="0.25">
      <c r="B45" s="34" t="s">
        <v>36</v>
      </c>
      <c r="C45" s="31">
        <v>103757</v>
      </c>
      <c r="D45" s="30">
        <v>0.45441805111669159</v>
      </c>
      <c r="E45" s="29">
        <v>73363.188488487518</v>
      </c>
    </row>
    <row r="46" spans="2:18" x14ac:dyDescent="0.25">
      <c r="B46" s="34" t="s">
        <v>37</v>
      </c>
      <c r="C46" s="31">
        <v>461030</v>
      </c>
      <c r="D46" s="30">
        <v>1.2571887220515054</v>
      </c>
      <c r="E46" s="29">
        <v>56578.098418757996</v>
      </c>
    </row>
    <row r="47" spans="2:18" x14ac:dyDescent="0.25">
      <c r="B47" s="34" t="s">
        <v>38</v>
      </c>
      <c r="C47" s="31">
        <v>685975</v>
      </c>
      <c r="D47" s="30">
        <v>1.4805646019684251</v>
      </c>
      <c r="E47" s="29">
        <v>58189.643312074055</v>
      </c>
    </row>
    <row r="48" spans="2:18" x14ac:dyDescent="0.25">
      <c r="B48" s="32" t="s">
        <v>39</v>
      </c>
      <c r="C48" s="31">
        <v>567468</v>
      </c>
      <c r="D48" s="30">
        <v>1.131470599568938</v>
      </c>
      <c r="E48" s="29">
        <v>59548.552307795333</v>
      </c>
    </row>
    <row r="49" spans="2:19" x14ac:dyDescent="0.25">
      <c r="B49" s="32" t="s">
        <v>40</v>
      </c>
      <c r="C49" s="31">
        <v>235855</v>
      </c>
      <c r="D49" s="30">
        <v>1.3726955948639592</v>
      </c>
      <c r="E49" s="29">
        <v>56617.009527039918</v>
      </c>
    </row>
    <row r="50" spans="2:19" x14ac:dyDescent="0.25">
      <c r="B50" s="34" t="s">
        <v>41</v>
      </c>
      <c r="C50" s="31">
        <v>332381</v>
      </c>
      <c r="D50" s="30">
        <v>1.337500182005757</v>
      </c>
      <c r="E50" s="29">
        <v>57331.069465462824</v>
      </c>
    </row>
    <row r="51" spans="2:19" ht="15.75" thickBot="1" x14ac:dyDescent="0.3">
      <c r="B51" s="42" t="s">
        <v>42</v>
      </c>
      <c r="C51" s="28">
        <v>47652</v>
      </c>
      <c r="D51" s="27">
        <v>0.77676114484218062</v>
      </c>
      <c r="E51" s="26">
        <v>55830.136909258792</v>
      </c>
    </row>
    <row r="52" spans="2:19" x14ac:dyDescent="0.25">
      <c r="B52" s="24" t="s">
        <v>25</v>
      </c>
      <c r="C52" s="25"/>
      <c r="D52" s="25"/>
      <c r="E52" s="25"/>
      <c r="F52" s="25"/>
    </row>
    <row r="53" spans="2:19" x14ac:dyDescent="0.25">
      <c r="B53" s="24" t="s">
        <v>24</v>
      </c>
      <c r="C53" s="25"/>
      <c r="D53" s="25"/>
      <c r="E53" s="25"/>
      <c r="F53" s="25"/>
    </row>
    <row r="54" spans="2:19" x14ac:dyDescent="0.25">
      <c r="B54" s="24" t="s">
        <v>23</v>
      </c>
      <c r="C54" s="23"/>
      <c r="D54" s="23"/>
      <c r="E54" s="23"/>
      <c r="F54" s="23"/>
    </row>
    <row r="55" spans="2:19" x14ac:dyDescent="0.25">
      <c r="B55" s="24"/>
      <c r="C55" s="23"/>
      <c r="D55" s="23"/>
      <c r="E55" s="23"/>
      <c r="F55" s="23"/>
    </row>
    <row r="56" spans="2:19" ht="15.75" thickBot="1" x14ac:dyDescent="0.3">
      <c r="B56" s="39" t="s">
        <v>32</v>
      </c>
      <c r="C56" s="23"/>
      <c r="D56" s="23"/>
      <c r="E56" s="23"/>
      <c r="F56" s="23"/>
    </row>
    <row r="57" spans="2:19" ht="26.25" x14ac:dyDescent="0.25">
      <c r="B57" s="43" t="s">
        <v>21</v>
      </c>
      <c r="C57" s="44" t="s">
        <v>30</v>
      </c>
      <c r="D57" s="45" t="s">
        <v>22</v>
      </c>
      <c r="E57" s="44" t="s">
        <v>31</v>
      </c>
      <c r="F57" s="46" t="s">
        <v>29</v>
      </c>
    </row>
    <row r="58" spans="2:19" x14ac:dyDescent="0.25">
      <c r="B58" s="38" t="s">
        <v>9</v>
      </c>
      <c r="C58" s="37">
        <v>697794</v>
      </c>
      <c r="D58" s="36">
        <v>1.3288706286898686</v>
      </c>
      <c r="E58" s="35">
        <v>81958.583316852819</v>
      </c>
      <c r="F58" s="59">
        <f>VLOOKUP($B58,'Reg. Data Sum (15)'!$B$35:$C$49,2,FALSE)</f>
        <v>60145.174468291101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  <row r="59" spans="2:19" x14ac:dyDescent="0.25">
      <c r="B59" s="34" t="s">
        <v>11</v>
      </c>
      <c r="C59" s="31">
        <v>647248</v>
      </c>
      <c r="D59" s="30">
        <v>0.90619365026311249</v>
      </c>
      <c r="E59" s="29">
        <v>40584.170767619209</v>
      </c>
      <c r="F59" s="59">
        <f>VLOOKUP($B59,'Reg. Data Sum (15)'!$B$35:$C$49,2,FALSE)</f>
        <v>39108.547815641243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2:19" x14ac:dyDescent="0.25">
      <c r="B60" s="34" t="s">
        <v>8</v>
      </c>
      <c r="C60" s="31">
        <v>478617</v>
      </c>
      <c r="D60" s="30">
        <v>0.84776612165187015</v>
      </c>
      <c r="E60" s="29">
        <v>46630.457491062793</v>
      </c>
      <c r="F60" s="59">
        <f>VLOOKUP($B60,'Reg. Data Sum (15)'!$B$35:$C$49,2,FALSE)</f>
        <v>43603.521969901631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2:19" x14ac:dyDescent="0.25">
      <c r="B61" s="34" t="s">
        <v>7</v>
      </c>
      <c r="C61" s="31">
        <v>384750</v>
      </c>
      <c r="D61" s="30">
        <v>0.95137043391044041</v>
      </c>
      <c r="E61" s="29">
        <v>19148.263984405457</v>
      </c>
      <c r="F61" s="59">
        <f>VLOOKUP($B61,'Reg. Data Sum (15)'!$B$35:$C$49,2,FALSE)</f>
        <v>19387.493371474367</v>
      </c>
    </row>
    <row r="62" spans="2:19" x14ac:dyDescent="0.25">
      <c r="B62" s="34" t="s">
        <v>28</v>
      </c>
      <c r="C62" s="31">
        <v>369883</v>
      </c>
      <c r="D62" s="30">
        <v>0.99643044084128496</v>
      </c>
      <c r="E62" s="29">
        <v>43399.535953260893</v>
      </c>
      <c r="F62" s="59">
        <f>VLOOKUP($B62,'Reg. Data Sum (15)'!$B$35:$C$49,2,FALSE)</f>
        <v>43493.222597552121</v>
      </c>
    </row>
    <row r="63" spans="2:19" x14ac:dyDescent="0.25">
      <c r="B63" s="34" t="s">
        <v>3</v>
      </c>
      <c r="C63" s="31">
        <v>232652</v>
      </c>
      <c r="D63" s="30">
        <v>0.70675769640663577</v>
      </c>
      <c r="E63" s="29">
        <v>57777.97907604491</v>
      </c>
      <c r="F63" s="59">
        <f>VLOOKUP($B63,'Reg. Data Sum (15)'!$B$35:$C$49,2,FALSE)</f>
        <v>57525.667521625255</v>
      </c>
    </row>
    <row r="64" spans="2:19" x14ac:dyDescent="0.25">
      <c r="B64" s="34" t="s">
        <v>10</v>
      </c>
      <c r="C64" s="31">
        <v>184987</v>
      </c>
      <c r="D64" s="30">
        <v>0.88232296591324444</v>
      </c>
      <c r="E64" s="29">
        <v>77423.784157805683</v>
      </c>
      <c r="F64" s="59">
        <f>VLOOKUP($B64,'Reg. Data Sum (15)'!$B$35:$C$49,2,FALSE)</f>
        <v>73976.731736093818</v>
      </c>
    </row>
    <row r="65" spans="2:11" x14ac:dyDescent="0.25">
      <c r="B65" s="34" t="s">
        <v>2</v>
      </c>
      <c r="C65" s="31">
        <v>184358</v>
      </c>
      <c r="D65" s="30">
        <v>1.071618926188604</v>
      </c>
      <c r="E65" s="29">
        <v>51560.109634515451</v>
      </c>
      <c r="F65" s="59">
        <f>VLOOKUP($B65,'Reg. Data Sum (15)'!$B$35:$C$49,2,FALSE)</f>
        <v>49597.106617379839</v>
      </c>
    </row>
    <row r="66" spans="2:11" x14ac:dyDescent="0.25">
      <c r="B66" s="32" t="s">
        <v>27</v>
      </c>
      <c r="C66" s="31">
        <v>176757</v>
      </c>
      <c r="D66" s="30">
        <v>2.3944395866722918</v>
      </c>
      <c r="E66" s="29">
        <v>89055.617361688652</v>
      </c>
      <c r="F66" s="59">
        <f>VLOOKUP($B66,'Reg. Data Sum (15)'!$B$35:$C$49,2,FALSE)</f>
        <v>69197.807531032639</v>
      </c>
    </row>
    <row r="67" spans="2:11" x14ac:dyDescent="0.25">
      <c r="B67" s="32" t="s">
        <v>26</v>
      </c>
      <c r="C67" s="31">
        <v>145291</v>
      </c>
      <c r="D67" s="30">
        <v>1.188005656858595</v>
      </c>
      <c r="E67" s="29">
        <v>48704.66353043203</v>
      </c>
      <c r="F67" s="59">
        <f>VLOOKUP($B67,'Reg. Data Sum (15)'!$B$35:$C$49,2,FALSE)</f>
        <v>48960.193849719093</v>
      </c>
    </row>
    <row r="68" spans="2:11" x14ac:dyDescent="0.25">
      <c r="B68" s="34" t="s">
        <v>6</v>
      </c>
      <c r="C68" s="31">
        <v>134593</v>
      </c>
      <c r="D68" s="30">
        <v>1.1663608515263009</v>
      </c>
      <c r="E68" s="29">
        <v>41113.781207046428</v>
      </c>
      <c r="F68" s="59">
        <f>VLOOKUP($B68,'Reg. Data Sum (15)'!$B$35:$C$49,2,FALSE)</f>
        <v>29369.668325990449</v>
      </c>
    </row>
    <row r="69" spans="2:11" x14ac:dyDescent="0.25">
      <c r="B69" s="34" t="s">
        <v>4</v>
      </c>
      <c r="C69" s="31">
        <v>69505</v>
      </c>
      <c r="D69" s="30">
        <v>0.94234468089777979</v>
      </c>
      <c r="E69" s="29">
        <v>95307.097057765626</v>
      </c>
      <c r="F69" s="59">
        <f>VLOOKUP($B69,'Reg. Data Sum (15)'!$B$35:$C$49,2,FALSE)</f>
        <v>74395.005384102726</v>
      </c>
    </row>
    <row r="70" spans="2:11" ht="15.75" thickBot="1" x14ac:dyDescent="0.3">
      <c r="B70" s="41" t="s">
        <v>12</v>
      </c>
      <c r="C70" s="40">
        <v>19684</v>
      </c>
      <c r="D70" s="27">
        <v>0.3672981776329583</v>
      </c>
      <c r="E70" s="26">
        <v>44329.277382645807</v>
      </c>
      <c r="F70" s="61">
        <f>VLOOKUP($B70,'Reg. Data Sum (15)'!$B$35:$C$49,2,FALSE)</f>
        <v>49820.322886457849</v>
      </c>
    </row>
    <row r="71" spans="2:11" x14ac:dyDescent="0.25">
      <c r="B71" s="24" t="s">
        <v>25</v>
      </c>
      <c r="C71" s="25"/>
      <c r="D71" s="25"/>
      <c r="E71" s="25"/>
      <c r="F71" s="25"/>
    </row>
    <row r="72" spans="2:11" x14ac:dyDescent="0.25">
      <c r="B72" s="24" t="s">
        <v>24</v>
      </c>
      <c r="C72" s="25"/>
      <c r="D72" s="25"/>
      <c r="E72" s="25"/>
      <c r="F72" s="25"/>
    </row>
    <row r="73" spans="2:11" x14ac:dyDescent="0.25">
      <c r="B73" s="24" t="s">
        <v>23</v>
      </c>
      <c r="C73" s="23"/>
      <c r="D73" s="23"/>
      <c r="E73" s="23"/>
      <c r="F73" s="23"/>
    </row>
    <row r="74" spans="2:11" x14ac:dyDescent="0.25">
      <c r="B74" s="24"/>
      <c r="C74" s="23"/>
      <c r="D74" s="23"/>
      <c r="E74" s="23"/>
      <c r="F74" s="23"/>
    </row>
    <row r="75" spans="2:11" ht="15.75" thickBot="1" x14ac:dyDescent="0.3">
      <c r="B75" s="39" t="s">
        <v>43</v>
      </c>
      <c r="C75" s="23"/>
      <c r="D75" s="23"/>
      <c r="E75" s="23"/>
      <c r="F75" s="23"/>
    </row>
    <row r="76" spans="2:11" ht="26.25" x14ac:dyDescent="0.25">
      <c r="B76" s="74" t="s">
        <v>21</v>
      </c>
      <c r="C76" s="75" t="s">
        <v>30</v>
      </c>
      <c r="D76" s="75" t="s">
        <v>22</v>
      </c>
      <c r="E76" s="75" t="s">
        <v>47</v>
      </c>
      <c r="F76" s="76" t="s">
        <v>29</v>
      </c>
    </row>
    <row r="77" spans="2:11" x14ac:dyDescent="0.25">
      <c r="B77" s="62" t="s">
        <v>27</v>
      </c>
      <c r="C77" s="37">
        <f>VLOOKUP($B77,'Reg. Data Sum (15)'!B$3:N$17,4,FALSE)</f>
        <v>210592</v>
      </c>
      <c r="D77" s="30">
        <f>VLOOKUP($B77,'Reg. Data Sum (15)'!$B$51:$N$65,4,FALSE)</f>
        <v>13.02574402611687</v>
      </c>
      <c r="E77" s="29">
        <f>VLOOKUP($B77,'Reg. Data Sum (15)'!$B$35:$N$49,4,FALSE)</f>
        <v>96787.730564313941</v>
      </c>
      <c r="F77" s="59">
        <f>VLOOKUP($B77,'Reg. Data Sum (15)'!$B$35:$C$49,2,FALSE)</f>
        <v>69197.807531032639</v>
      </c>
    </row>
    <row r="78" spans="2:11" x14ac:dyDescent="0.25">
      <c r="B78" s="34" t="s">
        <v>9</v>
      </c>
      <c r="C78" s="37">
        <f>VLOOKUP($B78,'Reg. Data Sum (15)'!B$3:N$17,4,FALSE)</f>
        <v>143318</v>
      </c>
      <c r="D78" s="30">
        <f>VLOOKUP($B78,'Reg. Data Sum (15)'!$B$51:$N$65,4,FALSE)</f>
        <v>1.581129450660153</v>
      </c>
      <c r="E78" s="29">
        <f>VLOOKUP($B78,'Reg. Data Sum (15)'!$B$35:$N$49,4,FALSE)</f>
        <v>97333.28106727697</v>
      </c>
      <c r="F78" s="59">
        <f>VLOOKUP($B78,'Reg. Data Sum (15)'!$B$35:$C$49,2,FALSE)</f>
        <v>60145.174468291101</v>
      </c>
      <c r="K78" s="29"/>
    </row>
    <row r="79" spans="2:11" x14ac:dyDescent="0.25">
      <c r="B79" s="34" t="s">
        <v>8</v>
      </c>
      <c r="C79" s="37">
        <f>VLOOKUP($B79,'Reg. Data Sum (15)'!B$3:N$17,4,FALSE)</f>
        <v>96590</v>
      </c>
      <c r="D79" s="30">
        <f>VLOOKUP($B79,'Reg. Data Sum (15)'!$B$51:$N$65,4,FALSE)</f>
        <v>0.95456456867637796</v>
      </c>
      <c r="E79" s="29">
        <f>VLOOKUP($B79,'Reg. Data Sum (15)'!$B$35:$N$49,4,FALSE)</f>
        <v>55778.899140697795</v>
      </c>
      <c r="F79" s="59">
        <f>VLOOKUP($B79,'Reg. Data Sum (15)'!$B$35:$C$49,2,FALSE)</f>
        <v>43603.521969901631</v>
      </c>
    </row>
    <row r="80" spans="2:11" x14ac:dyDescent="0.25">
      <c r="B80" s="34" t="s">
        <v>7</v>
      </c>
      <c r="C80" s="37">
        <f>VLOOKUP($B80,'Reg. Data Sum (15)'!B$3:N$17,4,FALSE)</f>
        <v>59518</v>
      </c>
      <c r="D80" s="30">
        <f>VLOOKUP($B80,'Reg. Data Sum (15)'!$B$51:$N$65,4,FALSE)</f>
        <v>0.84367037854620663</v>
      </c>
      <c r="E80" s="29">
        <f>VLOOKUP($B80,'Reg. Data Sum (15)'!$B$35:$N$49,4,FALSE)</f>
        <v>32435.816542894587</v>
      </c>
      <c r="F80" s="59">
        <f>VLOOKUP($B80,'Reg. Data Sum (15)'!$B$35:$C$49,2,FALSE)</f>
        <v>19387.493371474367</v>
      </c>
    </row>
    <row r="81" spans="2:6" x14ac:dyDescent="0.25">
      <c r="B81" s="34" t="s">
        <v>6</v>
      </c>
      <c r="C81" s="37">
        <f>VLOOKUP($B81,'Reg. Data Sum (15)'!B$3:N$17,4,FALSE)</f>
        <v>61798</v>
      </c>
      <c r="D81" s="30">
        <f>VLOOKUP($B81,'Reg. Data Sum (15)'!$B$51:$N$65,4,FALSE)</f>
        <v>2.6195349446038581</v>
      </c>
      <c r="E81" s="29">
        <f>VLOOKUP($B81,'Reg. Data Sum (15)'!$B$35:$N$49,4,FALSE)</f>
        <v>73918.828360141109</v>
      </c>
      <c r="F81" s="59">
        <f>VLOOKUP($B81,'Reg. Data Sum (15)'!$B$35:$C$49,2,FALSE)</f>
        <v>29369.668325990449</v>
      </c>
    </row>
    <row r="82" spans="2:6" x14ac:dyDescent="0.25">
      <c r="B82" s="32" t="s">
        <v>26</v>
      </c>
      <c r="C82" s="37">
        <f>VLOOKUP($B82,'Reg. Data Sum (15)'!B$3:N$17,4,FALSE)</f>
        <v>30845</v>
      </c>
      <c r="D82" s="30">
        <f>VLOOKUP($B82,'Reg. Data Sum (15)'!$B$51:$N$65,4,FALSE)</f>
        <v>1.2346849334492769</v>
      </c>
      <c r="E82" s="29">
        <f>VLOOKUP($B82,'Reg. Data Sum (15)'!$B$35:$N$49,4,FALSE)</f>
        <v>71145.322840006484</v>
      </c>
      <c r="F82" s="59">
        <f>VLOOKUP($B82,'Reg. Data Sum (15)'!$B$35:$C$49,2,FALSE)</f>
        <v>48960.193849719093</v>
      </c>
    </row>
    <row r="83" spans="2:6" x14ac:dyDescent="0.25">
      <c r="B83" s="34" t="s">
        <v>11</v>
      </c>
      <c r="C83" s="37">
        <f>VLOOKUP($B83,'Reg. Data Sum (15)'!B$3:N$17,4,FALSE)</f>
        <v>27108</v>
      </c>
      <c r="D83" s="30">
        <f>VLOOKUP($B83,'Reg. Data Sum (15)'!$B$51:$N$65,4,FALSE)</f>
        <v>0.20447635619638374</v>
      </c>
      <c r="E83" s="29">
        <f>VLOOKUP($B83,'Reg. Data Sum (15)'!$B$35:$N$49,4,FALSE)</f>
        <v>47920.60391766268</v>
      </c>
      <c r="F83" s="59">
        <f>VLOOKUP($B83,'Reg. Data Sum (15)'!$B$35:$C$49,2,FALSE)</f>
        <v>39108.547815641243</v>
      </c>
    </row>
    <row r="84" spans="2:6" x14ac:dyDescent="0.25">
      <c r="B84" s="34" t="s">
        <v>10</v>
      </c>
      <c r="C84" s="37">
        <f>VLOOKUP($B84,'Reg. Data Sum (15)'!B$3:N$17,4,FALSE)</f>
        <v>24470</v>
      </c>
      <c r="D84" s="30">
        <f>VLOOKUP($B84,'Reg. Data Sum (15)'!$B$51:$N$65,4,FALSE)</f>
        <v>0.60952471644327422</v>
      </c>
      <c r="E84" s="29">
        <f>VLOOKUP($B84,'Reg. Data Sum (15)'!$B$35:$N$49,4,FALSE)</f>
        <v>105124.94519820188</v>
      </c>
      <c r="F84" s="59">
        <f>VLOOKUP($B84,'Reg. Data Sum (15)'!$B$35:$C$49,2,FALSE)</f>
        <v>73976.731736093818</v>
      </c>
    </row>
    <row r="85" spans="2:6" x14ac:dyDescent="0.25">
      <c r="B85" s="34" t="s">
        <v>4</v>
      </c>
      <c r="C85" s="37">
        <f>VLOOKUP($B85,'Reg. Data Sum (15)'!B$3:N$17,4,FALSE)</f>
        <v>18499</v>
      </c>
      <c r="D85" s="30">
        <f>VLOOKUP($B85,'Reg. Data Sum (15)'!$B$51:$N$65,4,FALSE)</f>
        <v>1.2614071175387949</v>
      </c>
      <c r="E85" s="29">
        <f>VLOOKUP($B85,'Reg. Data Sum (15)'!$B$35:$N$49,4,FALSE)</f>
        <v>103192.67760419482</v>
      </c>
      <c r="F85" s="59">
        <f>VLOOKUP($B85,'Reg. Data Sum (15)'!$B$35:$C$49,2,FALSE)</f>
        <v>74395.005384102726</v>
      </c>
    </row>
    <row r="86" spans="2:6" x14ac:dyDescent="0.25">
      <c r="B86" s="34" t="s">
        <v>2</v>
      </c>
      <c r="C86" s="37">
        <f>VLOOKUP($B86,'Reg. Data Sum (15)'!B$3:N$17,4,FALSE)</f>
        <v>10605</v>
      </c>
      <c r="D86" s="30">
        <f>VLOOKUP($B86,'Reg. Data Sum (15)'!$B$51:$N$65,4,FALSE)</f>
        <v>0.35618314514951133</v>
      </c>
      <c r="E86" s="29">
        <f>VLOOKUP($B86,'Reg. Data Sum (15)'!$B$35:$N$49,4,FALSE)</f>
        <v>61127.406317774636</v>
      </c>
      <c r="F86" s="59">
        <f>VLOOKUP($B86,'Reg. Data Sum (15)'!$B$35:$C$49,2,FALSE)</f>
        <v>49597.106617379839</v>
      </c>
    </row>
    <row r="87" spans="2:6" x14ac:dyDescent="0.25">
      <c r="B87" s="34" t="s">
        <v>28</v>
      </c>
      <c r="C87" s="37">
        <f>VLOOKUP($B87,'Reg. Data Sum (15)'!B$3:N$17,4,FALSE)</f>
        <v>3900</v>
      </c>
      <c r="D87" s="30">
        <f>VLOOKUP($B87,'Reg. Data Sum (15)'!$B$51:$N$65,4,FALSE)</f>
        <v>5.1242248327844749E-2</v>
      </c>
      <c r="E87" s="29">
        <f>VLOOKUP($B87,'Reg. Data Sum (15)'!$B$35:$N$49,4,FALSE)</f>
        <v>74805.627435897433</v>
      </c>
      <c r="F87" s="59">
        <f>VLOOKUP($B87,'Reg. Data Sum (15)'!$B$35:$C$49,2,FALSE)</f>
        <v>43493.222597552121</v>
      </c>
    </row>
    <row r="88" spans="2:6" x14ac:dyDescent="0.25">
      <c r="B88" s="34" t="s">
        <v>3</v>
      </c>
      <c r="C88" s="37">
        <f>VLOOKUP($B88,'Reg. Data Sum (15)'!B$3:N$17,4,FALSE)</f>
        <v>1262</v>
      </c>
      <c r="D88" s="30">
        <f>VLOOKUP($B88,'Reg. Data Sum (15)'!$B$51:$N$65,4,FALSE)</f>
        <v>2.0254866433522176E-2</v>
      </c>
      <c r="E88" s="29">
        <f>VLOOKUP($B88,'Reg. Data Sum (15)'!$B$35:$N$49,4,FALSE)</f>
        <v>84276.805863708403</v>
      </c>
      <c r="F88" s="59">
        <f>VLOOKUP($B88,'Reg. Data Sum (15)'!$B$35:$C$49,2,FALSE)</f>
        <v>57525.667521625255</v>
      </c>
    </row>
    <row r="89" spans="2:6" ht="15.75" thickBot="1" x14ac:dyDescent="0.3">
      <c r="B89" s="41" t="s">
        <v>12</v>
      </c>
      <c r="C89" s="60">
        <f>VLOOKUP($B89,'Reg. Data Sum (15)'!B$3:N$17,4,FALSE)</f>
        <v>0</v>
      </c>
      <c r="D89" s="27">
        <f>VLOOKUP($B89,'Reg. Data Sum (15)'!$B$51:$N$65,4,FALSE)</f>
        <v>0</v>
      </c>
      <c r="E89" s="26">
        <f>VLOOKUP($B89,'Reg. Data Sum (15)'!$B$35:$N$49,4,FALSE)</f>
        <v>0</v>
      </c>
      <c r="F89" s="61">
        <f>VLOOKUP($B89,'Reg. Data Sum (15)'!$B$35:$C$49,2,FALSE)</f>
        <v>49820.322886457849</v>
      </c>
    </row>
    <row r="90" spans="2:6" x14ac:dyDescent="0.25">
      <c r="B90" s="24" t="s">
        <v>25</v>
      </c>
      <c r="C90" s="25"/>
      <c r="D90" s="25"/>
      <c r="E90" s="25"/>
      <c r="F90" s="25"/>
    </row>
    <row r="91" spans="2:6" x14ac:dyDescent="0.25">
      <c r="B91" s="24" t="s">
        <v>24</v>
      </c>
      <c r="C91" s="25"/>
      <c r="D91" s="25"/>
      <c r="E91" s="25"/>
      <c r="F91" s="25"/>
    </row>
    <row r="92" spans="2:6" x14ac:dyDescent="0.25">
      <c r="B92" s="24" t="s">
        <v>23</v>
      </c>
      <c r="C92" s="23"/>
      <c r="D92" s="23"/>
      <c r="E92" s="23"/>
      <c r="F92" s="23"/>
    </row>
    <row r="93" spans="2:6" x14ac:dyDescent="0.25">
      <c r="B93" s="23"/>
      <c r="C93" s="23"/>
      <c r="D93" s="23"/>
      <c r="E93" s="23"/>
      <c r="F93" s="23"/>
    </row>
    <row r="94" spans="2:6" ht="15.75" thickBot="1" x14ac:dyDescent="0.3">
      <c r="B94" s="39" t="s">
        <v>49</v>
      </c>
      <c r="C94" s="23"/>
      <c r="D94" s="23"/>
      <c r="E94" s="23"/>
      <c r="F94" s="23"/>
    </row>
    <row r="95" spans="2:6" ht="26.25" x14ac:dyDescent="0.25">
      <c r="B95" s="77" t="s">
        <v>21</v>
      </c>
      <c r="C95" s="78" t="s">
        <v>30</v>
      </c>
      <c r="D95" s="78" t="s">
        <v>22</v>
      </c>
      <c r="E95" s="78" t="s">
        <v>66</v>
      </c>
      <c r="F95" s="79" t="s">
        <v>29</v>
      </c>
    </row>
    <row r="96" spans="2:6" x14ac:dyDescent="0.25">
      <c r="B96" s="38" t="s">
        <v>11</v>
      </c>
      <c r="C96" s="37">
        <f>VLOOKUP($B96,'Reg. Data Sum (15)'!$B$3:$N$17,5,FALSE)</f>
        <v>801373</v>
      </c>
      <c r="D96" s="30">
        <f>VLOOKUP($B96,'Reg. Data Sum (15)'!$B$51:$N$65,5,FALSE)</f>
        <v>1.1163454501568995</v>
      </c>
      <c r="E96" s="29">
        <f>VLOOKUP($B96,'Reg. Data Sum (15)'!$B$35:$N$49,5,FALSE)</f>
        <v>41215.883804420664</v>
      </c>
      <c r="F96" s="59">
        <f>VLOOKUP($B96,'Reg. Data Sum (15)'!$B$35:$C$49,2,FALSE)</f>
        <v>39108.547815641243</v>
      </c>
    </row>
    <row r="97" spans="2:6" x14ac:dyDescent="0.25">
      <c r="B97" s="34" t="s">
        <v>9</v>
      </c>
      <c r="C97" s="37">
        <f>VLOOKUP($B97,'Reg. Data Sum (15)'!$B$3:$N$17,5,FALSE)</f>
        <v>524857</v>
      </c>
      <c r="D97" s="30">
        <f>VLOOKUP($B97,'Reg. Data Sum (15)'!$B$51:$N$65,5,FALSE)</f>
        <v>1.0693649937632426</v>
      </c>
      <c r="E97" s="29">
        <f>VLOOKUP($B97,'Reg. Data Sum (15)'!$B$35:$N$49,5,FALSE)</f>
        <v>53966.29652457717</v>
      </c>
      <c r="F97" s="59">
        <f>VLOOKUP($B97,'Reg. Data Sum (15)'!$B$35:$C$49,2,FALSE)</f>
        <v>60145.174468291101</v>
      </c>
    </row>
    <row r="98" spans="2:6" x14ac:dyDescent="0.25">
      <c r="B98" s="34" t="s">
        <v>8</v>
      </c>
      <c r="C98" s="37">
        <f>VLOOKUP($B98,'Reg. Data Sum (15)'!$B$3:$N$17,5,FALSE)</f>
        <v>457988</v>
      </c>
      <c r="D98" s="30">
        <f>VLOOKUP($B98,'Reg. Data Sum (15)'!$B$51:$N$65,5,FALSE)</f>
        <v>0.83588305913071603</v>
      </c>
      <c r="E98" s="29">
        <f>VLOOKUP($B98,'Reg. Data Sum (15)'!$B$35:$N$49,5,FALSE)</f>
        <v>43857.084762046165</v>
      </c>
      <c r="F98" s="59">
        <f>VLOOKUP($B98,'Reg. Data Sum (15)'!$B$35:$C$49,2,FALSE)</f>
        <v>43603.521969901631</v>
      </c>
    </row>
    <row r="99" spans="2:6" x14ac:dyDescent="0.25">
      <c r="B99" s="34" t="s">
        <v>7</v>
      </c>
      <c r="C99" s="37">
        <f>VLOOKUP($B99,'Reg. Data Sum (15)'!$B$3:$N$17,5,FALSE)</f>
        <v>372912</v>
      </c>
      <c r="D99" s="30">
        <f>VLOOKUP($B99,'Reg. Data Sum (15)'!$B$51:$N$65,5,FALSE)</f>
        <v>0.97622317026183825</v>
      </c>
      <c r="E99" s="29">
        <f>VLOOKUP($B99,'Reg. Data Sum (15)'!$B$35:$N$49,5,FALSE)</f>
        <v>18014.468955142231</v>
      </c>
      <c r="F99" s="59">
        <f>VLOOKUP($B99,'Reg. Data Sum (15)'!$B$35:$C$49,2,FALSE)</f>
        <v>19387.493371474367</v>
      </c>
    </row>
    <row r="100" spans="2:6" x14ac:dyDescent="0.25">
      <c r="B100" s="34" t="s">
        <v>28</v>
      </c>
      <c r="C100" s="37">
        <f>VLOOKUP($B100,'Reg. Data Sum (15)'!$B$3:$N$17,5,FALSE)</f>
        <v>415167</v>
      </c>
      <c r="D100" s="30">
        <f>VLOOKUP($B100,'Reg. Data Sum (15)'!$B$51:$N$65,5,FALSE)</f>
        <v>1.0074063311392656</v>
      </c>
      <c r="E100" s="29">
        <f>VLOOKUP($B100,'Reg. Data Sum (15)'!$B$35:$N$49,5,FALSE)</f>
        <v>36531.148080170147</v>
      </c>
      <c r="F100" s="59">
        <f>VLOOKUP($B100,'Reg. Data Sum (15)'!$B$35:$C$49,2,FALSE)</f>
        <v>43493.222597552121</v>
      </c>
    </row>
    <row r="101" spans="2:6" x14ac:dyDescent="0.25">
      <c r="B101" s="34" t="s">
        <v>3</v>
      </c>
      <c r="C101" s="37">
        <f>VLOOKUP($B101,'Reg. Data Sum (15)'!$B$3:$N$17,5,FALSE)</f>
        <v>343111</v>
      </c>
      <c r="D101" s="30">
        <f>VLOOKUP($B101,'Reg. Data Sum (15)'!$B$51:$N$65,5,FALSE)</f>
        <v>1.0170046780981985</v>
      </c>
      <c r="E101" s="29">
        <f>VLOOKUP($B101,'Reg. Data Sum (15)'!$B$35:$N$49,5,FALSE)</f>
        <v>50162.592936396679</v>
      </c>
      <c r="F101" s="59">
        <f>VLOOKUP($B101,'Reg. Data Sum (15)'!$B$35:$C$49,2,FALSE)</f>
        <v>57525.667521625255</v>
      </c>
    </row>
    <row r="102" spans="2:6" x14ac:dyDescent="0.25">
      <c r="B102" s="34" t="s">
        <v>10</v>
      </c>
      <c r="C102" s="37">
        <f>VLOOKUP($B102,'Reg. Data Sum (15)'!$B$3:$N$17,5,FALSE)</f>
        <v>200451</v>
      </c>
      <c r="D102" s="30">
        <f>VLOOKUP($B102,'Reg. Data Sum (15)'!$B$51:$N$65,5,FALSE)</f>
        <v>0.92211239370352727</v>
      </c>
      <c r="E102" s="29">
        <f>VLOOKUP($B102,'Reg. Data Sum (15)'!$B$35:$N$49,5,FALSE)</f>
        <v>63370.39725918055</v>
      </c>
      <c r="F102" s="59">
        <f>VLOOKUP($B102,'Reg. Data Sum (15)'!$B$35:$C$49,2,FALSE)</f>
        <v>73976.731736093818</v>
      </c>
    </row>
    <row r="103" spans="2:6" x14ac:dyDescent="0.25">
      <c r="B103" s="34" t="s">
        <v>2</v>
      </c>
      <c r="C103" s="37">
        <f>VLOOKUP($B103,'Reg. Data Sum (15)'!$B$3:$N$17,5,FALSE)</f>
        <v>149320</v>
      </c>
      <c r="D103" s="30">
        <f>VLOOKUP($B103,'Reg. Data Sum (15)'!$B$51:$N$65,5,FALSE)</f>
        <v>0.92618758058772876</v>
      </c>
      <c r="E103" s="29">
        <f>VLOOKUP($B103,'Reg. Data Sum (15)'!$B$35:$N$49,5,FALSE)</f>
        <v>45546.422086793464</v>
      </c>
      <c r="F103" s="59">
        <f>VLOOKUP($B103,'Reg. Data Sum (15)'!$B$35:$C$49,2,FALSE)</f>
        <v>49597.106617379839</v>
      </c>
    </row>
    <row r="104" spans="2:6" x14ac:dyDescent="0.25">
      <c r="B104" s="32" t="s">
        <v>26</v>
      </c>
      <c r="C104" s="37">
        <f>VLOOKUP($B104,'Reg. Data Sum (15)'!$B$3:$N$17,5,FALSE)</f>
        <v>146349</v>
      </c>
      <c r="D104" s="30">
        <f>VLOOKUP($B104,'Reg. Data Sum (15)'!$B$51:$N$65,5,FALSE)</f>
        <v>1.0818808001460534</v>
      </c>
      <c r="E104" s="29">
        <f>VLOOKUP($B104,'Reg. Data Sum (15)'!$B$35:$N$49,5,FALSE)</f>
        <v>39373.36475821495</v>
      </c>
      <c r="F104" s="59">
        <f>VLOOKUP($B104,'Reg. Data Sum (15)'!$B$35:$C$49,2,FALSE)</f>
        <v>48960.193849719093</v>
      </c>
    </row>
    <row r="105" spans="2:6" x14ac:dyDescent="0.25">
      <c r="B105" s="34" t="s">
        <v>4</v>
      </c>
      <c r="C105" s="37">
        <f>VLOOKUP($B105,'Reg. Data Sum (15)'!$B$3:$N$17,5,FALSE)</f>
        <v>101343</v>
      </c>
      <c r="D105" s="30">
        <f>VLOOKUP($B105,'Reg. Data Sum (15)'!$B$51:$N$65,5,FALSE)</f>
        <v>1.2762009436266106</v>
      </c>
      <c r="E105" s="29">
        <f>VLOOKUP($B105,'Reg. Data Sum (15)'!$B$35:$N$49,5,FALSE)</f>
        <v>74493.720671383315</v>
      </c>
      <c r="F105" s="59">
        <f>VLOOKUP($B105,'Reg. Data Sum (15)'!$B$35:$C$49,2,FALSE)</f>
        <v>74395.005384102726</v>
      </c>
    </row>
    <row r="106" spans="2:6" x14ac:dyDescent="0.25">
      <c r="B106" s="34" t="s">
        <v>6</v>
      </c>
      <c r="C106" s="37">
        <f>VLOOKUP($B106,'Reg. Data Sum (15)'!$B$3:$N$17,5,FALSE)</f>
        <v>92340</v>
      </c>
      <c r="D106" s="30">
        <f>VLOOKUP($B106,'Reg. Data Sum (15)'!$B$51:$N$65,5,FALSE)</f>
        <v>0.72286621405517304</v>
      </c>
      <c r="E106" s="29">
        <f>VLOOKUP($B106,'Reg. Data Sum (15)'!$B$35:$N$49,5,FALSE)</f>
        <v>30006.916850768899</v>
      </c>
      <c r="F106" s="59">
        <f>VLOOKUP($B106,'Reg. Data Sum (15)'!$B$35:$C$49,2,FALSE)</f>
        <v>29369.668325990449</v>
      </c>
    </row>
    <row r="107" spans="2:6" x14ac:dyDescent="0.25">
      <c r="B107" s="32" t="s">
        <v>27</v>
      </c>
      <c r="C107" s="37">
        <f>VLOOKUP($B107,'Reg. Data Sum (15)'!$B$3:$N$17,5,FALSE)</f>
        <v>107645</v>
      </c>
      <c r="D107" s="30">
        <f>VLOOKUP($B107,'Reg. Data Sum (15)'!$B$51:$N$65,5,FALSE)</f>
        <v>1.2296253632561756</v>
      </c>
      <c r="E107" s="29">
        <f>VLOOKUP($B107,'Reg. Data Sum (15)'!$B$35:$N$49,5,FALSE)</f>
        <v>66659.370950810538</v>
      </c>
      <c r="F107" s="59">
        <f>VLOOKUP($B107,'Reg. Data Sum (15)'!$B$35:$C$49,2,FALSE)</f>
        <v>69197.807531032639</v>
      </c>
    </row>
    <row r="108" spans="2:6" ht="15.75" thickBot="1" x14ac:dyDescent="0.3">
      <c r="B108" s="41" t="s">
        <v>12</v>
      </c>
      <c r="C108" s="60">
        <f>VLOOKUP($B108,'Reg. Data Sum (15)'!$B$3:$N$17,5,FALSE)</f>
        <v>29644</v>
      </c>
      <c r="D108" s="27">
        <f>VLOOKUP($B108,'Reg. Data Sum (15)'!$B$51:$N$65,5,FALSE)</f>
        <v>0.56120021590333591</v>
      </c>
      <c r="E108" s="26">
        <f>VLOOKUP($B108,'Reg. Data Sum (15)'!$B$35:$N$49,5,FALSE)</f>
        <v>31689.264741600324</v>
      </c>
      <c r="F108" s="61">
        <f>VLOOKUP($B108,'Reg. Data Sum (15)'!$B$35:$C$49,2,FALSE)</f>
        <v>49820.322886457849</v>
      </c>
    </row>
    <row r="109" spans="2:6" x14ac:dyDescent="0.25">
      <c r="B109" s="24" t="s">
        <v>25</v>
      </c>
      <c r="C109" s="25"/>
      <c r="D109" s="25"/>
      <c r="E109" s="25"/>
      <c r="F109" s="25"/>
    </row>
    <row r="110" spans="2:6" x14ac:dyDescent="0.25">
      <c r="B110" s="24" t="s">
        <v>24</v>
      </c>
      <c r="C110" s="25"/>
      <c r="D110" s="25"/>
      <c r="E110" s="25"/>
      <c r="F110" s="25"/>
    </row>
    <row r="111" spans="2:6" x14ac:dyDescent="0.25">
      <c r="B111" s="24" t="s">
        <v>23</v>
      </c>
      <c r="C111" s="23"/>
      <c r="D111" s="23"/>
      <c r="E111" s="23"/>
      <c r="F111" s="23"/>
    </row>
    <row r="112" spans="2:6" x14ac:dyDescent="0.25">
      <c r="B112" s="23"/>
      <c r="C112" s="23"/>
      <c r="D112" s="23"/>
      <c r="E112" s="23"/>
      <c r="F112" s="23"/>
    </row>
    <row r="113" spans="2:6" ht="15.75" thickBot="1" x14ac:dyDescent="0.3">
      <c r="B113" s="39" t="s">
        <v>50</v>
      </c>
      <c r="C113" s="23"/>
      <c r="D113" s="23"/>
      <c r="E113" s="23"/>
      <c r="F113" s="23"/>
    </row>
    <row r="114" spans="2:6" ht="26.25" x14ac:dyDescent="0.25">
      <c r="B114" s="80" t="s">
        <v>21</v>
      </c>
      <c r="C114" s="81" t="s">
        <v>30</v>
      </c>
      <c r="D114" s="82" t="s">
        <v>22</v>
      </c>
      <c r="E114" s="81" t="s">
        <v>65</v>
      </c>
      <c r="F114" s="83" t="s">
        <v>29</v>
      </c>
    </row>
    <row r="115" spans="2:6" x14ac:dyDescent="0.25">
      <c r="B115" s="38" t="s">
        <v>11</v>
      </c>
      <c r="C115" s="37">
        <f>VLOOKUP($B115,'Reg. Data Sum (15)'!$B$3:$N$17,6,FALSE)</f>
        <v>356733</v>
      </c>
      <c r="D115" s="30">
        <f>VLOOKUP($B115,'Reg. Data Sum (15)'!$B$51:$N$65,6,FALSE)</f>
        <v>1.0895443353862835</v>
      </c>
      <c r="E115" s="29">
        <f>VLOOKUP($B115,'Reg. Data Sum (15)'!$B$35:$N$49,6,FALSE)</f>
        <v>35175.109095598105</v>
      </c>
      <c r="F115" s="59">
        <f>VLOOKUP($B115,'Reg. Data Sum (15)'!$B$35:$C$49,2,FALSE)</f>
        <v>39108.547815641243</v>
      </c>
    </row>
    <row r="116" spans="2:6" x14ac:dyDescent="0.25">
      <c r="B116" s="34" t="s">
        <v>8</v>
      </c>
      <c r="C116" s="37">
        <f>VLOOKUP($B116,'Reg. Data Sum (15)'!$B$3:$N$17,6,FALSE)</f>
        <v>235546</v>
      </c>
      <c r="D116" s="30">
        <f>VLOOKUP($B116,'Reg. Data Sum (15)'!$B$51:$N$65,6,FALSE)</f>
        <v>0.94255104304734705</v>
      </c>
      <c r="E116" s="29">
        <f>VLOOKUP($B116,'Reg. Data Sum (15)'!$B$35:$N$49,6,FALSE)</f>
        <v>40401.744444821816</v>
      </c>
      <c r="F116" s="59">
        <f>VLOOKUP($B116,'Reg. Data Sum (15)'!$B$35:$C$49,2,FALSE)</f>
        <v>43603.521969901631</v>
      </c>
    </row>
    <row r="117" spans="2:6" x14ac:dyDescent="0.25">
      <c r="B117" s="34" t="s">
        <v>3</v>
      </c>
      <c r="C117" s="37">
        <f>VLOOKUP($B117,'Reg. Data Sum (15)'!$B$3:$N$17,6,FALSE)</f>
        <v>209130</v>
      </c>
      <c r="D117" s="30">
        <f>VLOOKUP($B117,'Reg. Data Sum (15)'!$B$51:$N$65,6,FALSE)</f>
        <v>1.3590716924903439</v>
      </c>
      <c r="E117" s="29">
        <f>VLOOKUP($B117,'Reg. Data Sum (15)'!$B$35:$N$49,6,FALSE)</f>
        <v>49679.524845789703</v>
      </c>
      <c r="F117" s="59">
        <f>VLOOKUP($B117,'Reg. Data Sum (15)'!$B$35:$C$49,2,FALSE)</f>
        <v>57525.667521625255</v>
      </c>
    </row>
    <row r="118" spans="2:6" x14ac:dyDescent="0.25">
      <c r="B118" s="34" t="s">
        <v>9</v>
      </c>
      <c r="C118" s="37">
        <f>VLOOKUP($B118,'Reg. Data Sum (15)'!$B$3:$N$17,6,FALSE)</f>
        <v>179391</v>
      </c>
      <c r="D118" s="30">
        <f>VLOOKUP($B118,'Reg. Data Sum (15)'!$B$51:$N$65,6,FALSE)</f>
        <v>0.80135202835195296</v>
      </c>
      <c r="E118" s="29">
        <f>VLOOKUP($B118,'Reg. Data Sum (15)'!$B$35:$N$49,6,FALSE)</f>
        <v>41877.637975149257</v>
      </c>
      <c r="F118" s="59">
        <f>VLOOKUP($B118,'Reg. Data Sum (15)'!$B$35:$C$49,2,FALSE)</f>
        <v>60145.174468291101</v>
      </c>
    </row>
    <row r="119" spans="2:6" x14ac:dyDescent="0.25">
      <c r="B119" s="34" t="s">
        <v>7</v>
      </c>
      <c r="C119" s="37">
        <f>VLOOKUP($B119,'Reg. Data Sum (15)'!$B$3:$N$17,6,FALSE)</f>
        <v>167298</v>
      </c>
      <c r="D119" s="30">
        <f>VLOOKUP($B119,'Reg. Data Sum (15)'!$B$51:$N$65,6,FALSE)</f>
        <v>0.96022104895860105</v>
      </c>
      <c r="E119" s="29">
        <f>VLOOKUP($B119,'Reg. Data Sum (15)'!$B$35:$N$49,6,FALSE)</f>
        <v>14510.924583677031</v>
      </c>
      <c r="F119" s="59">
        <f>VLOOKUP($B119,'Reg. Data Sum (15)'!$B$35:$C$49,2,FALSE)</f>
        <v>19387.493371474367</v>
      </c>
    </row>
    <row r="120" spans="2:6" x14ac:dyDescent="0.25">
      <c r="B120" s="34" t="s">
        <v>28</v>
      </c>
      <c r="C120" s="37">
        <f>VLOOKUP($B120,'Reg. Data Sum (15)'!$B$3:$N$17,6,FALSE)</f>
        <v>179007</v>
      </c>
      <c r="D120" s="30">
        <f>VLOOKUP($B120,'Reg. Data Sum (15)'!$B$51:$N$65,6,FALSE)</f>
        <v>0.95233464673992752</v>
      </c>
      <c r="E120" s="29">
        <f>VLOOKUP($B120,'Reg. Data Sum (15)'!$B$35:$N$49,6,FALSE)</f>
        <v>35928.369566553265</v>
      </c>
      <c r="F120" s="59">
        <f>VLOOKUP($B120,'Reg. Data Sum (15)'!$B$35:$C$49,2,FALSE)</f>
        <v>43493.222597552121</v>
      </c>
    </row>
    <row r="121" spans="2:6" x14ac:dyDescent="0.25">
      <c r="B121" s="34" t="s">
        <v>10</v>
      </c>
      <c r="C121" s="37">
        <f>VLOOKUP($B121,'Reg. Data Sum (15)'!$B$3:$N$17,6,FALSE)</f>
        <v>85039</v>
      </c>
      <c r="D121" s="30">
        <f>VLOOKUP($B121,'Reg. Data Sum (15)'!$B$51:$N$65,6,FALSE)</f>
        <v>0.85769227183363794</v>
      </c>
      <c r="E121" s="29">
        <f>VLOOKUP($B121,'Reg. Data Sum (15)'!$B$35:$N$49,6,FALSE)</f>
        <v>51628.053963475584</v>
      </c>
      <c r="F121" s="59">
        <f>VLOOKUP($B121,'Reg. Data Sum (15)'!$B$35:$C$49,2,FALSE)</f>
        <v>73976.731736093818</v>
      </c>
    </row>
    <row r="122" spans="2:6" x14ac:dyDescent="0.25">
      <c r="B122" s="32" t="s">
        <v>26</v>
      </c>
      <c r="C122" s="37">
        <f>VLOOKUP($B122,'Reg. Data Sum (15)'!$B$3:$N$17,6,FALSE)</f>
        <v>87276</v>
      </c>
      <c r="D122" s="30">
        <f>VLOOKUP($B122,'Reg. Data Sum (15)'!$B$51:$N$65,6,FALSE)</f>
        <v>1.4145627198093995</v>
      </c>
      <c r="E122" s="29">
        <f>VLOOKUP($B122,'Reg. Data Sum (15)'!$B$35:$N$49,6,FALSE)</f>
        <v>41613.825381548195</v>
      </c>
      <c r="F122" s="59">
        <f>VLOOKUP($B122,'Reg. Data Sum (15)'!$B$35:$C$49,2,FALSE)</f>
        <v>48960.193849719093</v>
      </c>
    </row>
    <row r="123" spans="2:6" x14ac:dyDescent="0.25">
      <c r="B123" s="34" t="s">
        <v>2</v>
      </c>
      <c r="C123" s="37">
        <f>VLOOKUP($B123,'Reg. Data Sum (15)'!$B$3:$N$17,6,FALSE)</f>
        <v>67822</v>
      </c>
      <c r="D123" s="30">
        <f>VLOOKUP($B123,'Reg. Data Sum (15)'!$B$51:$N$65,6,FALSE)</f>
        <v>0.92233626485429787</v>
      </c>
      <c r="E123" s="29">
        <f>VLOOKUP($B123,'Reg. Data Sum (15)'!$B$35:$N$49,6,FALSE)</f>
        <v>43615.251629264843</v>
      </c>
      <c r="F123" s="59">
        <f>VLOOKUP($B123,'Reg. Data Sum (15)'!$B$35:$C$49,2,FALSE)</f>
        <v>49597.106617379839</v>
      </c>
    </row>
    <row r="124" spans="2:6" x14ac:dyDescent="0.25">
      <c r="B124" s="34" t="s">
        <v>6</v>
      </c>
      <c r="C124" s="37">
        <f>VLOOKUP($B124,'Reg. Data Sum (15)'!$B$3:$N$17,6,FALSE)</f>
        <v>46542</v>
      </c>
      <c r="D124" s="30">
        <f>VLOOKUP($B124,'Reg. Data Sum (15)'!$B$51:$N$65,6,FALSE)</f>
        <v>0.7988234745507683</v>
      </c>
      <c r="E124" s="29">
        <f>VLOOKUP($B124,'Reg. Data Sum (15)'!$B$35:$N$49,6,FALSE)</f>
        <v>26833.487602595505</v>
      </c>
      <c r="F124" s="59">
        <f>VLOOKUP($B124,'Reg. Data Sum (15)'!$B$35:$C$49,2,FALSE)</f>
        <v>29369.668325990449</v>
      </c>
    </row>
    <row r="125" spans="2:6" x14ac:dyDescent="0.25">
      <c r="B125" s="32" t="s">
        <v>27</v>
      </c>
      <c r="C125" s="37">
        <f>VLOOKUP($B125,'Reg. Data Sum (15)'!$B$3:$N$17,6,FALSE)</f>
        <v>42374</v>
      </c>
      <c r="D125" s="30">
        <f>VLOOKUP($B125,'Reg. Data Sum (15)'!$B$51:$N$65,6,FALSE)</f>
        <v>1.0612461633781176</v>
      </c>
      <c r="E125" s="29">
        <f>VLOOKUP($B125,'Reg. Data Sum (15)'!$B$35:$N$49,6,FALSE)</f>
        <v>56020.095483079247</v>
      </c>
      <c r="F125" s="59">
        <f>VLOOKUP($B125,'Reg. Data Sum (15)'!$B$35:$C$49,2,FALSE)</f>
        <v>69197.807531032639</v>
      </c>
    </row>
    <row r="126" spans="2:6" x14ac:dyDescent="0.25">
      <c r="B126" s="34" t="s">
        <v>4</v>
      </c>
      <c r="C126" s="37">
        <f>VLOOKUP($B126,'Reg. Data Sum (15)'!$B$3:$N$17,6,FALSE)</f>
        <v>26186</v>
      </c>
      <c r="D126" s="30">
        <f>VLOOKUP($B126,'Reg. Data Sum (15)'!$B$51:$N$65,6,FALSE)</f>
        <v>0.72298983110878412</v>
      </c>
      <c r="E126" s="29">
        <f>VLOOKUP($B126,'Reg. Data Sum (15)'!$B$35:$N$49,6,FALSE)</f>
        <v>43560.969831207512</v>
      </c>
      <c r="F126" s="59">
        <f>VLOOKUP($B126,'Reg. Data Sum (15)'!$B$35:$C$49,2,FALSE)</f>
        <v>74395.005384102726</v>
      </c>
    </row>
    <row r="127" spans="2:6" ht="15.75" thickBot="1" x14ac:dyDescent="0.3">
      <c r="B127" s="41" t="s">
        <v>12</v>
      </c>
      <c r="C127" s="60">
        <f>VLOOKUP($B127,'Reg. Data Sum (15)'!$B$3:$N$17,6,FALSE)</f>
        <v>29493</v>
      </c>
      <c r="D127" s="27">
        <f>VLOOKUP($B127,'Reg. Data Sum (15)'!$B$51:$N$65,6,FALSE)</f>
        <v>1.2241586227123014</v>
      </c>
      <c r="E127" s="26">
        <f>VLOOKUP($B127,'Reg. Data Sum (15)'!$B$35:$N$49,6,FALSE)</f>
        <v>57933.620384498019</v>
      </c>
      <c r="F127" s="61">
        <f>VLOOKUP($B127,'Reg. Data Sum (15)'!$B$35:$C$49,2,FALSE)</f>
        <v>49820.322886457849</v>
      </c>
    </row>
    <row r="128" spans="2:6" x14ac:dyDescent="0.25">
      <c r="B128" s="24" t="s">
        <v>25</v>
      </c>
      <c r="C128" s="25"/>
      <c r="D128" s="25"/>
      <c r="E128" s="25"/>
      <c r="F128" s="25"/>
    </row>
    <row r="129" spans="2:6" x14ac:dyDescent="0.25">
      <c r="B129" s="24" t="s">
        <v>24</v>
      </c>
      <c r="C129" s="25"/>
      <c r="D129" s="25"/>
      <c r="E129" s="25"/>
      <c r="F129" s="25"/>
    </row>
    <row r="130" spans="2:6" x14ac:dyDescent="0.25">
      <c r="B130" s="24" t="s">
        <v>23</v>
      </c>
      <c r="C130" s="23"/>
      <c r="D130" s="23"/>
      <c r="E130" s="23"/>
      <c r="F130" s="23"/>
    </row>
    <row r="131" spans="2:6" x14ac:dyDescent="0.25">
      <c r="B131" s="23"/>
      <c r="C131" s="23"/>
      <c r="D131" s="23"/>
      <c r="E131" s="23"/>
      <c r="F131" s="23"/>
    </row>
    <row r="132" spans="2:6" ht="15.75" thickBot="1" x14ac:dyDescent="0.3">
      <c r="B132" s="39" t="s">
        <v>51</v>
      </c>
      <c r="C132" s="23"/>
      <c r="D132" s="23"/>
      <c r="E132" s="23"/>
      <c r="F132" s="23"/>
    </row>
    <row r="133" spans="2:6" ht="26.25" x14ac:dyDescent="0.25">
      <c r="B133" s="84" t="s">
        <v>21</v>
      </c>
      <c r="C133" s="85" t="s">
        <v>30</v>
      </c>
      <c r="D133" s="86" t="s">
        <v>22</v>
      </c>
      <c r="E133" s="85" t="s">
        <v>64</v>
      </c>
      <c r="F133" s="87" t="s">
        <v>29</v>
      </c>
    </row>
    <row r="134" spans="2:6" x14ac:dyDescent="0.25">
      <c r="B134" s="38" t="s">
        <v>11</v>
      </c>
      <c r="C134" s="37">
        <f>VLOOKUP($B134,'Reg. Data Sum (15)'!$B$3:$N$17,7,FALSE)</f>
        <v>434398</v>
      </c>
      <c r="D134" s="30">
        <f>VLOOKUP($B134,'Reg. Data Sum (15)'!$B$51:$N$65,7,FALSE)</f>
        <v>0.92598920882768088</v>
      </c>
      <c r="E134" s="29">
        <f>VLOOKUP($B134,'Reg. Data Sum (15)'!$B$35:$N$49,7,FALSE)</f>
        <v>39998.581515108264</v>
      </c>
      <c r="F134" s="59">
        <f>VLOOKUP($B134,'Reg. Data Sum (15)'!$B$35:$C$49,2,FALSE)</f>
        <v>39108.547815641243</v>
      </c>
    </row>
    <row r="135" spans="2:6" x14ac:dyDescent="0.25">
      <c r="B135" s="34" t="s">
        <v>9</v>
      </c>
      <c r="C135" s="37">
        <f>VLOOKUP($B135,'Reg. Data Sum (15)'!$B$3:$N$17,7,FALSE)</f>
        <v>386593</v>
      </c>
      <c r="D135" s="30">
        <f>VLOOKUP($B135,'Reg. Data Sum (15)'!$B$51:$N$65,7,FALSE)</f>
        <v>1.2052944680590336</v>
      </c>
      <c r="E135" s="29">
        <f>VLOOKUP($B135,'Reg. Data Sum (15)'!$B$35:$N$49,7,FALSE)</f>
        <v>67406.52984663457</v>
      </c>
      <c r="F135" s="59">
        <f>VLOOKUP($B135,'Reg. Data Sum (15)'!$B$35:$C$49,2,FALSE)</f>
        <v>60145.174468291101</v>
      </c>
    </row>
    <row r="136" spans="2:6" x14ac:dyDescent="0.25">
      <c r="B136" s="34" t="s">
        <v>8</v>
      </c>
      <c r="C136" s="37">
        <f>VLOOKUP($B136,'Reg. Data Sum (15)'!$B$3:$N$17,7,FALSE)</f>
        <v>384078</v>
      </c>
      <c r="D136" s="30">
        <f>VLOOKUP($B136,'Reg. Data Sum (15)'!$B$51:$N$65,7,FALSE)</f>
        <v>1.0726673552581092</v>
      </c>
      <c r="E136" s="29">
        <f>VLOOKUP($B136,'Reg. Data Sum (15)'!$B$35:$N$49,7,FALSE)</f>
        <v>46579.625596883969</v>
      </c>
      <c r="F136" s="59">
        <f>VLOOKUP($B136,'Reg. Data Sum (15)'!$B$35:$C$49,2,FALSE)</f>
        <v>43603.521969901631</v>
      </c>
    </row>
    <row r="137" spans="2:6" x14ac:dyDescent="0.25">
      <c r="B137" s="34" t="s">
        <v>7</v>
      </c>
      <c r="C137" s="37">
        <f>VLOOKUP($B137,'Reg. Data Sum (15)'!$B$3:$N$17,7,FALSE)</f>
        <v>229797</v>
      </c>
      <c r="D137" s="30">
        <f>VLOOKUP($B137,'Reg. Data Sum (15)'!$B$51:$N$65,7,FALSE)</f>
        <v>0.9205371393955033</v>
      </c>
      <c r="E137" s="29">
        <f>VLOOKUP($B137,'Reg. Data Sum (15)'!$B$35:$N$49,7,FALSE)</f>
        <v>19371.472956566013</v>
      </c>
      <c r="F137" s="59">
        <f>VLOOKUP($B137,'Reg. Data Sum (15)'!$B$35:$C$49,2,FALSE)</f>
        <v>19387.493371474367</v>
      </c>
    </row>
    <row r="138" spans="2:6" x14ac:dyDescent="0.25">
      <c r="B138" s="34" t="s">
        <v>28</v>
      </c>
      <c r="C138" s="37">
        <f>VLOOKUP($B138,'Reg. Data Sum (15)'!$B$3:$N$17,7,FALSE)</f>
        <v>242196</v>
      </c>
      <c r="D138" s="30">
        <f>VLOOKUP($B138,'Reg. Data Sum (15)'!$B$51:$N$65,7,FALSE)</f>
        <v>0.89929675054070812</v>
      </c>
      <c r="E138" s="29">
        <f>VLOOKUP($B138,'Reg. Data Sum (15)'!$B$35:$N$49,7,FALSE)</f>
        <v>50252.616612165351</v>
      </c>
      <c r="F138" s="59">
        <f>VLOOKUP($B138,'Reg. Data Sum (15)'!$B$35:$C$49,2,FALSE)</f>
        <v>43493.222597552121</v>
      </c>
    </row>
    <row r="139" spans="2:6" x14ac:dyDescent="0.25">
      <c r="B139" s="34" t="s">
        <v>2</v>
      </c>
      <c r="C139" s="37">
        <f>VLOOKUP($B139,'Reg. Data Sum (15)'!$B$3:$N$17,7,FALSE)</f>
        <v>142748</v>
      </c>
      <c r="D139" s="30">
        <f>VLOOKUP($B139,'Reg. Data Sum (15)'!$B$51:$N$65,7,FALSE)</f>
        <v>1.3548936643379035</v>
      </c>
      <c r="E139" s="29">
        <f>VLOOKUP($B139,'Reg. Data Sum (15)'!$B$35:$N$49,7,FALSE)</f>
        <v>53992.416145935495</v>
      </c>
      <c r="F139" s="59">
        <f>VLOOKUP($B139,'Reg. Data Sum (15)'!$B$35:$C$49,2,FALSE)</f>
        <v>49597.106617379839</v>
      </c>
    </row>
    <row r="140" spans="2:6" x14ac:dyDescent="0.25">
      <c r="B140" s="32" t="s">
        <v>27</v>
      </c>
      <c r="C140" s="37">
        <f>VLOOKUP($B140,'Reg. Data Sum (15)'!$B$3:$N$17,7,FALSE)</f>
        <v>139880</v>
      </c>
      <c r="D140" s="30">
        <f>VLOOKUP($B140,'Reg. Data Sum (15)'!$B$51:$N$65,7,FALSE)</f>
        <v>2.445055840801404</v>
      </c>
      <c r="E140" s="29">
        <f>VLOOKUP($B140,'Reg. Data Sum (15)'!$B$35:$N$49,7,FALSE)</f>
        <v>88914.63417929654</v>
      </c>
      <c r="F140" s="59">
        <f>VLOOKUP($B140,'Reg. Data Sum (15)'!$B$35:$C$49,2,FALSE)</f>
        <v>69197.807531032639</v>
      </c>
    </row>
    <row r="141" spans="2:6" x14ac:dyDescent="0.25">
      <c r="B141" s="34" t="s">
        <v>10</v>
      </c>
      <c r="C141" s="37">
        <f>VLOOKUP($B141,'Reg. Data Sum (15)'!$B$3:$N$17,7,FALSE)</f>
        <v>137875</v>
      </c>
      <c r="D141" s="30">
        <f>VLOOKUP($B141,'Reg. Data Sum (15)'!$B$51:$N$65,7,FALSE)</f>
        <v>0.97054430452227036</v>
      </c>
      <c r="E141" s="29">
        <f>VLOOKUP($B141,'Reg. Data Sum (15)'!$B$35:$N$49,7,FALSE)</f>
        <v>72076.476003626478</v>
      </c>
      <c r="F141" s="59">
        <f>VLOOKUP($B141,'Reg. Data Sum (15)'!$B$35:$C$49,2,FALSE)</f>
        <v>73976.731736093818</v>
      </c>
    </row>
    <row r="142" spans="2:6" x14ac:dyDescent="0.25">
      <c r="B142" s="34" t="s">
        <v>3</v>
      </c>
      <c r="C142" s="37">
        <f>VLOOKUP($B142,'Reg. Data Sum (15)'!$B$3:$N$17,7,FALSE)</f>
        <v>114873</v>
      </c>
      <c r="D142" s="30">
        <f>VLOOKUP($B142,'Reg. Data Sum (15)'!$B$51:$N$65,7,FALSE)</f>
        <v>0.52102730079891379</v>
      </c>
      <c r="E142" s="29">
        <f>VLOOKUP($B142,'Reg. Data Sum (15)'!$B$35:$N$49,7,FALSE)</f>
        <v>66081.207698937083</v>
      </c>
      <c r="F142" s="59">
        <f>VLOOKUP($B142,'Reg. Data Sum (15)'!$B$35:$C$49,2,FALSE)</f>
        <v>57525.667521625255</v>
      </c>
    </row>
    <row r="143" spans="2:6" x14ac:dyDescent="0.25">
      <c r="B143" s="32" t="s">
        <v>26</v>
      </c>
      <c r="C143" s="37">
        <f>VLOOKUP($B143,'Reg. Data Sum (15)'!$B$3:$N$17,7,FALSE)</f>
        <v>102559</v>
      </c>
      <c r="D143" s="30">
        <f>VLOOKUP($B143,'Reg. Data Sum (15)'!$B$51:$N$65,7,FALSE)</f>
        <v>1.1601593374705106</v>
      </c>
      <c r="E143" s="29">
        <f>VLOOKUP($B143,'Reg. Data Sum (15)'!$B$35:$N$49,7,FALSE)</f>
        <v>47597.007234859935</v>
      </c>
      <c r="F143" s="59">
        <f>VLOOKUP($B143,'Reg. Data Sum (15)'!$B$35:$C$49,2,FALSE)</f>
        <v>48960.193849719093</v>
      </c>
    </row>
    <row r="144" spans="2:6" x14ac:dyDescent="0.25">
      <c r="B144" s="34" t="s">
        <v>6</v>
      </c>
      <c r="C144" s="37">
        <f>VLOOKUP($B144,'Reg. Data Sum (15)'!$B$3:$N$17,7,FALSE)</f>
        <v>87801</v>
      </c>
      <c r="D144" s="30">
        <f>VLOOKUP($B144,'Reg. Data Sum (15)'!$B$51:$N$65,7,FALSE)</f>
        <v>1.0517722948864792</v>
      </c>
      <c r="E144" s="29">
        <f>VLOOKUP($B144,'Reg. Data Sum (15)'!$B$35:$N$49,7,FALSE)</f>
        <v>34235.675094816688</v>
      </c>
      <c r="F144" s="59">
        <f>VLOOKUP($B144,'Reg. Data Sum (15)'!$B$35:$C$49,2,FALSE)</f>
        <v>29369.668325990449</v>
      </c>
    </row>
    <row r="145" spans="2:6" x14ac:dyDescent="0.25">
      <c r="B145" s="34" t="s">
        <v>4</v>
      </c>
      <c r="C145" s="37">
        <f>VLOOKUP($B145,'Reg. Data Sum (15)'!$B$3:$N$17,7,FALSE)</f>
        <v>43829</v>
      </c>
      <c r="D145" s="30">
        <f>VLOOKUP($B145,'Reg. Data Sum (15)'!$B$51:$N$65,7,FALSE)</f>
        <v>0.84458054828047913</v>
      </c>
      <c r="E145" s="29">
        <f>VLOOKUP($B145,'Reg. Data Sum (15)'!$B$35:$N$49,7,FALSE)</f>
        <v>72503.48862625203</v>
      </c>
      <c r="F145" s="59">
        <f>VLOOKUP($B145,'Reg. Data Sum (15)'!$B$35:$C$49,2,FALSE)</f>
        <v>74395.005384102726</v>
      </c>
    </row>
    <row r="146" spans="2:6" ht="15.75" thickBot="1" x14ac:dyDescent="0.3">
      <c r="B146" s="41" t="s">
        <v>12</v>
      </c>
      <c r="C146" s="60">
        <f>VLOOKUP($B146,'Reg. Data Sum (15)'!$B$3:$N$17,7,FALSE)</f>
        <v>6499</v>
      </c>
      <c r="D146" s="27">
        <f>VLOOKUP($B146,'Reg. Data Sum (15)'!$B$51:$N$65,7,FALSE)</f>
        <v>0.18827028050720027</v>
      </c>
      <c r="E146" s="26">
        <f>VLOOKUP($B146,'Reg. Data Sum (15)'!$B$35:$N$49,7,FALSE)</f>
        <v>36272.30466225573</v>
      </c>
      <c r="F146" s="61">
        <f>VLOOKUP($B146,'Reg. Data Sum (15)'!$B$35:$C$49,2,FALSE)</f>
        <v>49820.322886457849</v>
      </c>
    </row>
    <row r="147" spans="2:6" x14ac:dyDescent="0.25">
      <c r="B147" s="24" t="s">
        <v>25</v>
      </c>
      <c r="C147" s="25"/>
      <c r="D147" s="25"/>
      <c r="E147" s="25"/>
      <c r="F147" s="25"/>
    </row>
    <row r="148" spans="2:6" x14ac:dyDescent="0.25">
      <c r="B148" s="24" t="s">
        <v>24</v>
      </c>
      <c r="C148" s="25"/>
      <c r="D148" s="25"/>
      <c r="E148" s="25"/>
      <c r="F148" s="25"/>
    </row>
    <row r="149" spans="2:6" x14ac:dyDescent="0.25">
      <c r="B149" s="24" t="s">
        <v>23</v>
      </c>
      <c r="C149" s="23"/>
      <c r="D149" s="23"/>
      <c r="E149" s="23"/>
      <c r="F149" s="23"/>
    </row>
    <row r="150" spans="2:6" x14ac:dyDescent="0.25">
      <c r="B150" s="23"/>
      <c r="C150" s="23"/>
      <c r="D150" s="23"/>
      <c r="E150" s="23"/>
      <c r="F150" s="23"/>
    </row>
    <row r="151" spans="2:6" ht="15.75" thickBot="1" x14ac:dyDescent="0.3">
      <c r="B151" s="39" t="s">
        <v>52</v>
      </c>
      <c r="C151" s="23"/>
      <c r="D151" s="23"/>
      <c r="E151" s="23"/>
      <c r="F151" s="23"/>
    </row>
    <row r="152" spans="2:6" ht="26.25" x14ac:dyDescent="0.25">
      <c r="B152" s="65" t="s">
        <v>21</v>
      </c>
      <c r="C152" s="66" t="s">
        <v>30</v>
      </c>
      <c r="D152" s="67" t="s">
        <v>22</v>
      </c>
      <c r="E152" s="66" t="s">
        <v>63</v>
      </c>
      <c r="F152" s="88" t="s">
        <v>29</v>
      </c>
    </row>
    <row r="153" spans="2:6" x14ac:dyDescent="0.25">
      <c r="B153" s="38" t="s">
        <v>11</v>
      </c>
      <c r="C153" s="37">
        <f>VLOOKUP($B153,'Reg. Data Sum (15)'!$B$3:$N$17,8,FALSE)</f>
        <v>711857</v>
      </c>
      <c r="D153" s="30">
        <f>VLOOKUP($B153,'Reg. Data Sum (15)'!$B$51:$N$65,8,FALSE)</f>
        <v>0.98257727716428445</v>
      </c>
      <c r="E153" s="29">
        <f>VLOOKUP($B153,'Reg. Data Sum (15)'!$B$35:$N$49,8,FALSE)</f>
        <v>35825.375928030488</v>
      </c>
      <c r="F153" s="59">
        <f>VLOOKUP($B153,'Reg. Data Sum (15)'!$B$35:$C$49,2,FALSE)</f>
        <v>39108.547815641243</v>
      </c>
    </row>
    <row r="154" spans="2:6" x14ac:dyDescent="0.25">
      <c r="B154" s="34" t="s">
        <v>9</v>
      </c>
      <c r="C154" s="37">
        <f>VLOOKUP($B154,'Reg. Data Sum (15)'!$B$3:$N$17,8,FALSE)</f>
        <v>484551</v>
      </c>
      <c r="D154" s="30">
        <f>VLOOKUP($B154,'Reg. Data Sum (15)'!$B$51:$N$65,8,FALSE)</f>
        <v>0.97821545365678775</v>
      </c>
      <c r="E154" s="29">
        <f>VLOOKUP($B154,'Reg. Data Sum (15)'!$B$35:$N$49,8,FALSE)</f>
        <v>51304.113936407106</v>
      </c>
      <c r="F154" s="59">
        <f>VLOOKUP($B154,'Reg. Data Sum (15)'!$B$35:$C$49,2,FALSE)</f>
        <v>60145.174468291101</v>
      </c>
    </row>
    <row r="155" spans="2:6" x14ac:dyDescent="0.25">
      <c r="B155" s="34" t="s">
        <v>8</v>
      </c>
      <c r="C155" s="37">
        <f>VLOOKUP($B155,'Reg. Data Sum (15)'!$B$3:$N$17,8,FALSE)</f>
        <v>519162</v>
      </c>
      <c r="D155" s="30">
        <f>VLOOKUP($B155,'Reg. Data Sum (15)'!$B$51:$N$65,8,FALSE)</f>
        <v>0.93886765452598064</v>
      </c>
      <c r="E155" s="29">
        <f>VLOOKUP($B155,'Reg. Data Sum (15)'!$B$35:$N$49,8,FALSE)</f>
        <v>39974.915667941801</v>
      </c>
      <c r="F155" s="59">
        <f>VLOOKUP($B155,'Reg. Data Sum (15)'!$B$35:$C$49,2,FALSE)</f>
        <v>43603.521969901631</v>
      </c>
    </row>
    <row r="156" spans="2:6" x14ac:dyDescent="0.25">
      <c r="B156" s="34" t="s">
        <v>3</v>
      </c>
      <c r="C156" s="37">
        <f>VLOOKUP($B156,'Reg. Data Sum (15)'!$B$3:$N$17,8,FALSE)</f>
        <v>431622</v>
      </c>
      <c r="D156" s="30">
        <f>VLOOKUP($B156,'Reg. Data Sum (15)'!$B$51:$N$65,8,FALSE)</f>
        <v>1.2676575217782469</v>
      </c>
      <c r="E156" s="29">
        <f>VLOOKUP($B156,'Reg. Data Sum (15)'!$B$35:$N$49,8,FALSE)</f>
        <v>51274.775426183092</v>
      </c>
      <c r="F156" s="59">
        <f>VLOOKUP($B156,'Reg. Data Sum (15)'!$B$35:$C$49,2,FALSE)</f>
        <v>57525.667521625255</v>
      </c>
    </row>
    <row r="157" spans="2:6" x14ac:dyDescent="0.25">
      <c r="B157" s="34" t="s">
        <v>7</v>
      </c>
      <c r="C157" s="37">
        <f>VLOOKUP($B157,'Reg. Data Sum (15)'!$B$3:$N$17,8,FALSE)</f>
        <v>391762</v>
      </c>
      <c r="D157" s="30">
        <f>VLOOKUP($B157,'Reg. Data Sum (15)'!$B$51:$N$65,8,FALSE)</f>
        <v>1.0161904670221145</v>
      </c>
      <c r="E157" s="29">
        <f>VLOOKUP($B157,'Reg. Data Sum (15)'!$B$35:$N$49,8,FALSE)</f>
        <v>16541.334670029253</v>
      </c>
      <c r="F157" s="59">
        <f>VLOOKUP($B157,'Reg. Data Sum (15)'!$B$35:$C$49,2,FALSE)</f>
        <v>19387.493371474367</v>
      </c>
    </row>
    <row r="158" spans="2:6" x14ac:dyDescent="0.25">
      <c r="B158" s="34" t="s">
        <v>28</v>
      </c>
      <c r="C158" s="37">
        <f>VLOOKUP($B158,'Reg. Data Sum (15)'!$B$3:$N$17,8,FALSE)</f>
        <v>433840</v>
      </c>
      <c r="D158" s="30">
        <f>VLOOKUP($B158,'Reg. Data Sum (15)'!$B$51:$N$65,8,FALSE)</f>
        <v>1.0430893165830146</v>
      </c>
      <c r="E158" s="29">
        <f>VLOOKUP($B158,'Reg. Data Sum (15)'!$B$35:$N$49,8,FALSE)</f>
        <v>38499.270652775216</v>
      </c>
      <c r="F158" s="59">
        <f>VLOOKUP($B158,'Reg. Data Sum (15)'!$B$35:$C$49,2,FALSE)</f>
        <v>43493.222597552121</v>
      </c>
    </row>
    <row r="159" spans="2:6" x14ac:dyDescent="0.25">
      <c r="B159" s="34" t="s">
        <v>10</v>
      </c>
      <c r="C159" s="37">
        <f>VLOOKUP($B159,'Reg. Data Sum (15)'!$B$3:$N$17,8,FALSE)</f>
        <v>193939</v>
      </c>
      <c r="D159" s="30">
        <f>VLOOKUP($B159,'Reg. Data Sum (15)'!$B$51:$N$65,8,FALSE)</f>
        <v>0.88399709910635382</v>
      </c>
      <c r="E159" s="29">
        <f>VLOOKUP($B159,'Reg. Data Sum (15)'!$B$35:$N$49,8,FALSE)</f>
        <v>63444.013839403109</v>
      </c>
      <c r="F159" s="59">
        <f>VLOOKUP($B159,'Reg. Data Sum (15)'!$B$35:$C$49,2,FALSE)</f>
        <v>73976.731736093818</v>
      </c>
    </row>
    <row r="160" spans="2:6" x14ac:dyDescent="0.25">
      <c r="B160" s="34" t="s">
        <v>2</v>
      </c>
      <c r="C160" s="37">
        <f>VLOOKUP($B160,'Reg. Data Sum (15)'!$B$3:$N$17,8,FALSE)</f>
        <v>176597</v>
      </c>
      <c r="D160" s="30">
        <f>VLOOKUP($B160,'Reg. Data Sum (15)'!$B$51:$N$65,8,FALSE)</f>
        <v>1.0853613429482225</v>
      </c>
      <c r="E160" s="29">
        <f>VLOOKUP($B160,'Reg. Data Sum (15)'!$B$35:$N$49,8,FALSE)</f>
        <v>40127.20635118377</v>
      </c>
      <c r="F160" s="59">
        <f>VLOOKUP($B160,'Reg. Data Sum (15)'!$B$35:$C$49,2,FALSE)</f>
        <v>49597.106617379839</v>
      </c>
    </row>
    <row r="161" spans="2:6" x14ac:dyDescent="0.25">
      <c r="B161" s="32" t="s">
        <v>26</v>
      </c>
      <c r="C161" s="37">
        <f>VLOOKUP($B161,'Reg. Data Sum (15)'!$B$3:$N$17,8,FALSE)</f>
        <v>180441</v>
      </c>
      <c r="D161" s="30">
        <f>VLOOKUP($B161,'Reg. Data Sum (15)'!$B$51:$N$65,8,FALSE)</f>
        <v>1.3217062249738842</v>
      </c>
      <c r="E161" s="29">
        <f>VLOOKUP($B161,'Reg. Data Sum (15)'!$B$35:$N$49,8,FALSE)</f>
        <v>44543.946619670693</v>
      </c>
      <c r="F161" s="59">
        <f>VLOOKUP($B161,'Reg. Data Sum (15)'!$B$35:$C$49,2,FALSE)</f>
        <v>48960.193849719093</v>
      </c>
    </row>
    <row r="162" spans="2:6" x14ac:dyDescent="0.25">
      <c r="B162" s="34" t="s">
        <v>6</v>
      </c>
      <c r="C162" s="37">
        <f>VLOOKUP($B162,'Reg. Data Sum (15)'!$B$3:$N$17,8,FALSE)</f>
        <v>92145</v>
      </c>
      <c r="D162" s="30">
        <f>VLOOKUP($B162,'Reg. Data Sum (15)'!$B$51:$N$65,8,FALSE)</f>
        <v>0.71474296071003474</v>
      </c>
      <c r="E162" s="29">
        <f>VLOOKUP($B162,'Reg. Data Sum (15)'!$B$35:$N$49,8,FALSE)</f>
        <v>27239.02276846275</v>
      </c>
      <c r="F162" s="59">
        <f>VLOOKUP($B162,'Reg. Data Sum (15)'!$B$35:$C$49,2,FALSE)</f>
        <v>29369.668325990449</v>
      </c>
    </row>
    <row r="163" spans="2:6" x14ac:dyDescent="0.25">
      <c r="B163" s="34" t="s">
        <v>4</v>
      </c>
      <c r="C163" s="37">
        <f>VLOOKUP($B163,'Reg. Data Sum (15)'!$B$3:$N$17,8,FALSE)</f>
        <v>68132</v>
      </c>
      <c r="D163" s="30">
        <f>VLOOKUP($B163,'Reg. Data Sum (15)'!$B$51:$N$65,8,FALSE)</f>
        <v>0.85013226394406838</v>
      </c>
      <c r="E163" s="29">
        <f>VLOOKUP($B163,'Reg. Data Sum (15)'!$B$35:$N$49,8,FALSE)</f>
        <v>61584.279560265364</v>
      </c>
      <c r="F163" s="59">
        <f>VLOOKUP($B163,'Reg. Data Sum (15)'!$B$35:$C$49,2,FALSE)</f>
        <v>74395.005384102726</v>
      </c>
    </row>
    <row r="164" spans="2:6" x14ac:dyDescent="0.25">
      <c r="B164" s="32" t="s">
        <v>27</v>
      </c>
      <c r="C164" s="37">
        <f>VLOOKUP($B164,'Reg. Data Sum (15)'!$B$3:$N$17,8,FALSE)</f>
        <v>71991</v>
      </c>
      <c r="D164" s="30">
        <f>VLOOKUP($B164,'Reg. Data Sum (15)'!$B$51:$N$65,8,FALSE)</f>
        <v>0.81483037981308115</v>
      </c>
      <c r="E164" s="29">
        <f>VLOOKUP($B164,'Reg. Data Sum (15)'!$B$35:$N$49,8,FALSE)</f>
        <v>58907.944159686631</v>
      </c>
      <c r="F164" s="59">
        <f>VLOOKUP($B164,'Reg. Data Sum (15)'!$B$35:$C$49,2,FALSE)</f>
        <v>69197.807531032639</v>
      </c>
    </row>
    <row r="165" spans="2:6" ht="15.75" thickBot="1" x14ac:dyDescent="0.3">
      <c r="B165" s="41" t="s">
        <v>12</v>
      </c>
      <c r="C165" s="60">
        <f>VLOOKUP($B165,'Reg. Data Sum (15)'!$B$3:$N$17,8,FALSE)</f>
        <v>31853</v>
      </c>
      <c r="D165" s="27">
        <f>VLOOKUP($B165,'Reg. Data Sum (15)'!$B$51:$N$65,8,FALSE)</f>
        <v>0.59750483275769506</v>
      </c>
      <c r="E165" s="26">
        <f>VLOOKUP($B165,'Reg. Data Sum (15)'!$B$35:$N$49,8,FALSE)</f>
        <v>29538.206605343297</v>
      </c>
      <c r="F165" s="61">
        <f>VLOOKUP($B165,'Reg. Data Sum (15)'!$B$35:$C$49,2,FALSE)</f>
        <v>49820.322886457849</v>
      </c>
    </row>
    <row r="166" spans="2:6" x14ac:dyDescent="0.25">
      <c r="B166" s="24" t="s">
        <v>25</v>
      </c>
      <c r="C166" s="25"/>
      <c r="D166" s="25"/>
      <c r="E166" s="25"/>
      <c r="F166" s="25"/>
    </row>
    <row r="167" spans="2:6" x14ac:dyDescent="0.25">
      <c r="B167" s="24" t="s">
        <v>24</v>
      </c>
      <c r="C167" s="25"/>
      <c r="D167" s="25"/>
      <c r="E167" s="25"/>
      <c r="F167" s="25"/>
    </row>
    <row r="168" spans="2:6" x14ac:dyDescent="0.25">
      <c r="B168" s="24" t="s">
        <v>23</v>
      </c>
      <c r="C168" s="23"/>
      <c r="D168" s="23"/>
      <c r="E168" s="23"/>
      <c r="F168" s="23"/>
    </row>
    <row r="169" spans="2:6" x14ac:dyDescent="0.25">
      <c r="B169" s="23"/>
      <c r="C169" s="23"/>
      <c r="D169" s="23"/>
      <c r="E169" s="23"/>
      <c r="F169" s="23"/>
    </row>
    <row r="170" spans="2:6" ht="15.75" thickBot="1" x14ac:dyDescent="0.3">
      <c r="B170" s="39" t="s">
        <v>53</v>
      </c>
      <c r="C170" s="23"/>
      <c r="D170" s="23"/>
      <c r="E170" s="23"/>
      <c r="F170" s="23"/>
    </row>
    <row r="171" spans="2:6" ht="26.25" x14ac:dyDescent="0.25">
      <c r="B171" s="93" t="s">
        <v>21</v>
      </c>
      <c r="C171" s="94" t="s">
        <v>30</v>
      </c>
      <c r="D171" s="95" t="s">
        <v>22</v>
      </c>
      <c r="E171" s="94" t="s">
        <v>62</v>
      </c>
      <c r="F171" s="96" t="s">
        <v>29</v>
      </c>
    </row>
    <row r="172" spans="2:6" x14ac:dyDescent="0.25">
      <c r="B172" s="38" t="s">
        <v>11</v>
      </c>
      <c r="C172" s="37">
        <f>VLOOKUP($B172,'Reg. Data Sum (15)'!$B$3:$N$17,9,FALSE)</f>
        <v>942315</v>
      </c>
      <c r="D172" s="30">
        <f>VLOOKUP($B172,'Reg. Data Sum (15)'!$B$51:$N$65,9,FALSE)</f>
        <v>1.0039025574377074</v>
      </c>
      <c r="E172" s="29">
        <f>VLOOKUP($B172,'Reg. Data Sum (15)'!$B$35:$N$49,9,FALSE)</f>
        <v>36258.352182656541</v>
      </c>
      <c r="F172" s="59">
        <f>VLOOKUP($B172,'Reg. Data Sum (15)'!$B$35:$C$49,2,FALSE)</f>
        <v>39108.547815641243</v>
      </c>
    </row>
    <row r="173" spans="2:6" x14ac:dyDescent="0.25">
      <c r="B173" s="34" t="s">
        <v>8</v>
      </c>
      <c r="C173" s="37">
        <f>VLOOKUP($B173,'Reg. Data Sum (15)'!$B$3:$N$17,9,FALSE)</f>
        <v>820917</v>
      </c>
      <c r="D173" s="30">
        <f>VLOOKUP($B173,'Reg. Data Sum (15)'!$B$51:$N$65,9,FALSE)</f>
        <v>1.145835384152746</v>
      </c>
      <c r="E173" s="29">
        <f>VLOOKUP($B173,'Reg. Data Sum (15)'!$B$35:$N$49,9,FALSE)</f>
        <v>38936.89049197422</v>
      </c>
      <c r="F173" s="59">
        <f>VLOOKUP($B173,'Reg. Data Sum (15)'!$B$35:$C$49,2,FALSE)</f>
        <v>43603.521969901631</v>
      </c>
    </row>
    <row r="174" spans="2:6" x14ac:dyDescent="0.25">
      <c r="B174" s="34" t="s">
        <v>9</v>
      </c>
      <c r="C174" s="37">
        <f>VLOOKUP($B174,'Reg. Data Sum (15)'!$B$3:$N$17,9,FALSE)</f>
        <v>624278</v>
      </c>
      <c r="D174" s="30">
        <f>VLOOKUP($B174,'Reg. Data Sum (15)'!$B$51:$N$65,9,FALSE)</f>
        <v>0.97273502862135131</v>
      </c>
      <c r="E174" s="29">
        <f>VLOOKUP($B174,'Reg. Data Sum (15)'!$B$35:$N$49,9,FALSE)</f>
        <v>52154.474271077946</v>
      </c>
      <c r="F174" s="59">
        <f>VLOOKUP($B174,'Reg. Data Sum (15)'!$B$35:$C$49,2,FALSE)</f>
        <v>60145.174468291101</v>
      </c>
    </row>
    <row r="175" spans="2:6" x14ac:dyDescent="0.25">
      <c r="B175" s="34" t="s">
        <v>3</v>
      </c>
      <c r="C175" s="37">
        <f>VLOOKUP($B175,'Reg. Data Sum (15)'!$B$3:$N$17,9,FALSE)</f>
        <v>620308</v>
      </c>
      <c r="D175" s="30">
        <f>VLOOKUP($B175,'Reg. Data Sum (15)'!$B$51:$N$65,9,FALSE)</f>
        <v>1.40613573966536</v>
      </c>
      <c r="E175" s="29">
        <f>VLOOKUP($B175,'Reg. Data Sum (15)'!$B$35:$N$49,9,FALSE)</f>
        <v>53281.205283504321</v>
      </c>
      <c r="F175" s="59">
        <f>VLOOKUP($B175,'Reg. Data Sum (15)'!$B$35:$C$49,2,FALSE)</f>
        <v>57525.667521625255</v>
      </c>
    </row>
    <row r="176" spans="2:6" x14ac:dyDescent="0.25">
      <c r="B176" s="34" t="s">
        <v>7</v>
      </c>
      <c r="C176" s="37">
        <f>VLOOKUP($B176,'Reg. Data Sum (15)'!$B$3:$N$17,9,FALSE)</f>
        <v>474861</v>
      </c>
      <c r="D176" s="30">
        <f>VLOOKUP($B176,'Reg. Data Sum (15)'!$B$51:$N$65,9,FALSE)</f>
        <v>0.95069412633944994</v>
      </c>
      <c r="E176" s="29">
        <f>VLOOKUP($B176,'Reg. Data Sum (15)'!$B$35:$N$49,9,FALSE)</f>
        <v>15535.909211327104</v>
      </c>
      <c r="F176" s="59">
        <f>VLOOKUP($B176,'Reg. Data Sum (15)'!$B$35:$C$49,2,FALSE)</f>
        <v>19387.493371474367</v>
      </c>
    </row>
    <row r="177" spans="2:6" x14ac:dyDescent="0.25">
      <c r="B177" s="34" t="s">
        <v>28</v>
      </c>
      <c r="C177" s="37">
        <f>VLOOKUP($B177,'Reg. Data Sum (15)'!$B$3:$N$17,9,FALSE)</f>
        <v>524461</v>
      </c>
      <c r="D177" s="30">
        <f>VLOOKUP($B177,'Reg. Data Sum (15)'!$B$51:$N$65,9,FALSE)</f>
        <v>0.97325491206834214</v>
      </c>
      <c r="E177" s="29">
        <f>VLOOKUP($B177,'Reg. Data Sum (15)'!$B$35:$N$49,9,FALSE)</f>
        <v>41601.785539820885</v>
      </c>
      <c r="F177" s="59">
        <f>VLOOKUP($B177,'Reg. Data Sum (15)'!$B$35:$C$49,2,FALSE)</f>
        <v>43493.222597552121</v>
      </c>
    </row>
    <row r="178" spans="2:6" x14ac:dyDescent="0.25">
      <c r="B178" s="34" t="s">
        <v>10</v>
      </c>
      <c r="C178" s="37">
        <f>VLOOKUP($B178,'Reg. Data Sum (15)'!$B$3:$N$17,9,FALSE)</f>
        <v>265156</v>
      </c>
      <c r="D178" s="30">
        <f>VLOOKUP($B178,'Reg. Data Sum (15)'!$B$51:$N$65,9,FALSE)</f>
        <v>0.93284319223797019</v>
      </c>
      <c r="E178" s="29">
        <f>VLOOKUP($B178,'Reg. Data Sum (15)'!$B$35:$N$49,9,FALSE)</f>
        <v>55465.733077886223</v>
      </c>
      <c r="F178" s="59">
        <f>VLOOKUP($B178,'Reg. Data Sum (15)'!$B$35:$C$49,2,FALSE)</f>
        <v>73976.731736093818</v>
      </c>
    </row>
    <row r="179" spans="2:6" x14ac:dyDescent="0.25">
      <c r="B179" s="34" t="s">
        <v>2</v>
      </c>
      <c r="C179" s="37">
        <f>VLOOKUP($B179,'Reg. Data Sum (15)'!$B$3:$N$17,9,FALSE)</f>
        <v>168952</v>
      </c>
      <c r="D179" s="30">
        <f>VLOOKUP($B179,'Reg. Data Sum (15)'!$B$51:$N$65,9,FALSE)</f>
        <v>0.80144895071633526</v>
      </c>
      <c r="E179" s="29">
        <f>VLOOKUP($B179,'Reg. Data Sum (15)'!$B$35:$N$49,9,FALSE)</f>
        <v>47021.054583550358</v>
      </c>
      <c r="F179" s="59">
        <f>VLOOKUP($B179,'Reg. Data Sum (15)'!$B$35:$C$49,2,FALSE)</f>
        <v>49597.106617379839</v>
      </c>
    </row>
    <row r="180" spans="2:6" x14ac:dyDescent="0.25">
      <c r="B180" s="34" t="s">
        <v>6</v>
      </c>
      <c r="C180" s="37">
        <f>VLOOKUP($B180,'Reg. Data Sum (15)'!$B$3:$N$17,9,FALSE)</f>
        <v>148976</v>
      </c>
      <c r="D180" s="30">
        <f>VLOOKUP($B180,'Reg. Data Sum (15)'!$B$51:$N$65,9,FALSE)</f>
        <v>0.89189950200241941</v>
      </c>
      <c r="E180" s="29">
        <f>VLOOKUP($B180,'Reg. Data Sum (15)'!$B$35:$N$49,9,FALSE)</f>
        <v>25497.945393888949</v>
      </c>
      <c r="F180" s="59">
        <f>VLOOKUP($B180,'Reg. Data Sum (15)'!$B$35:$C$49,2,FALSE)</f>
        <v>29369.668325990449</v>
      </c>
    </row>
    <row r="181" spans="2:6" x14ac:dyDescent="0.25">
      <c r="B181" s="32" t="s">
        <v>26</v>
      </c>
      <c r="C181" s="37">
        <f>VLOOKUP($B181,'Reg. Data Sum (15)'!$B$3:$N$17,9,FALSE)</f>
        <v>129957</v>
      </c>
      <c r="D181" s="30">
        <f>VLOOKUP($B181,'Reg. Data Sum (15)'!$B$51:$N$65,9,FALSE)</f>
        <v>0.73471835070604263</v>
      </c>
      <c r="E181" s="29">
        <f>VLOOKUP($B181,'Reg. Data Sum (15)'!$B$35:$N$49,9,FALSE)</f>
        <v>50618.594196541933</v>
      </c>
      <c r="F181" s="59">
        <f>VLOOKUP($B181,'Reg. Data Sum (15)'!$B$35:$C$49,2,FALSE)</f>
        <v>48960.193849719093</v>
      </c>
    </row>
    <row r="182" spans="2:6" x14ac:dyDescent="0.25">
      <c r="B182" s="32" t="s">
        <v>27</v>
      </c>
      <c r="C182" s="37">
        <f>VLOOKUP($B182,'Reg. Data Sum (15)'!$B$3:$N$17,9,FALSE)</f>
        <v>84620</v>
      </c>
      <c r="D182" s="30">
        <f>VLOOKUP($B182,'Reg. Data Sum (15)'!$B$51:$N$65,9,FALSE)</f>
        <v>0.73923671277515191</v>
      </c>
      <c r="E182" s="29">
        <f>VLOOKUP($B182,'Reg. Data Sum (15)'!$B$35:$N$49,9,FALSE)</f>
        <v>66232.881659182225</v>
      </c>
      <c r="F182" s="59">
        <f>VLOOKUP($B182,'Reg. Data Sum (15)'!$B$35:$C$49,2,FALSE)</f>
        <v>69197.807531032639</v>
      </c>
    </row>
    <row r="183" spans="2:6" x14ac:dyDescent="0.25">
      <c r="B183" s="34" t="s">
        <v>4</v>
      </c>
      <c r="C183" s="37">
        <f>VLOOKUP($B183,'Reg. Data Sum (15)'!$B$3:$N$17,9,FALSE)</f>
        <v>77555</v>
      </c>
      <c r="D183" s="30">
        <f>VLOOKUP($B183,'Reg. Data Sum (15)'!$B$51:$N$65,9,FALSE)</f>
        <v>0.74690722901051088</v>
      </c>
      <c r="E183" s="29">
        <f>VLOOKUP($B183,'Reg. Data Sum (15)'!$B$35:$N$49,9,FALSE)</f>
        <v>56906.392650377151</v>
      </c>
      <c r="F183" s="59">
        <f>VLOOKUP($B183,'Reg. Data Sum (15)'!$B$35:$C$49,2,FALSE)</f>
        <v>74395.005384102726</v>
      </c>
    </row>
    <row r="184" spans="2:6" ht="15.75" thickBot="1" x14ac:dyDescent="0.3">
      <c r="B184" s="41" t="s">
        <v>12</v>
      </c>
      <c r="C184" s="60">
        <f>VLOOKUP($B184,'Reg. Data Sum (15)'!$B$3:$N$17,9,FALSE)</f>
        <v>24543</v>
      </c>
      <c r="D184" s="27">
        <f>VLOOKUP($B184,'Reg. Data Sum (15)'!$B$51:$N$65,9,FALSE)</f>
        <v>0.35533683338801608</v>
      </c>
      <c r="E184" s="26">
        <f>VLOOKUP($B184,'Reg. Data Sum (15)'!$B$35:$N$49,9,FALSE)</f>
        <v>44103.293281179969</v>
      </c>
      <c r="F184" s="61">
        <f>VLOOKUP($B184,'Reg. Data Sum (15)'!$B$35:$C$49,2,FALSE)</f>
        <v>49820.322886457849</v>
      </c>
    </row>
    <row r="185" spans="2:6" x14ac:dyDescent="0.25">
      <c r="B185" s="24" t="s">
        <v>25</v>
      </c>
      <c r="C185" s="25"/>
      <c r="D185" s="25"/>
      <c r="E185" s="25"/>
      <c r="F185" s="25"/>
    </row>
    <row r="186" spans="2:6" x14ac:dyDescent="0.25">
      <c r="B186" s="24" t="s">
        <v>24</v>
      </c>
      <c r="C186" s="25"/>
      <c r="D186" s="25"/>
      <c r="E186" s="25"/>
      <c r="F186" s="25"/>
    </row>
    <row r="187" spans="2:6" x14ac:dyDescent="0.25">
      <c r="B187" s="24" t="s">
        <v>23</v>
      </c>
      <c r="C187" s="23"/>
      <c r="D187" s="23"/>
      <c r="E187" s="23"/>
      <c r="F187" s="23"/>
    </row>
    <row r="188" spans="2:6" x14ac:dyDescent="0.25">
      <c r="B188" s="23"/>
      <c r="C188" s="23"/>
      <c r="D188" s="23"/>
      <c r="E188" s="23"/>
      <c r="F188" s="23"/>
    </row>
    <row r="189" spans="2:6" ht="15.75" thickBot="1" x14ac:dyDescent="0.3">
      <c r="B189" s="39" t="s">
        <v>54</v>
      </c>
      <c r="C189" s="23"/>
      <c r="D189" s="23"/>
      <c r="E189" s="23"/>
      <c r="F189" s="23"/>
    </row>
    <row r="190" spans="2:6" ht="26.25" x14ac:dyDescent="0.25">
      <c r="B190" s="97" t="s">
        <v>21</v>
      </c>
      <c r="C190" s="98" t="s">
        <v>30</v>
      </c>
      <c r="D190" s="99" t="s">
        <v>22</v>
      </c>
      <c r="E190" s="98" t="s">
        <v>61</v>
      </c>
      <c r="F190" s="100" t="s">
        <v>29</v>
      </c>
    </row>
    <row r="191" spans="2:6" x14ac:dyDescent="0.25">
      <c r="B191" s="38" t="s">
        <v>8</v>
      </c>
      <c r="C191" s="37">
        <f>VLOOKUP($B191,'Reg. Data Sum (15)'!$B$3:$N$17,10,FALSE)</f>
        <v>1070774</v>
      </c>
      <c r="D191" s="30">
        <f>VLOOKUP($B191,'Reg. Data Sum (15)'!$B$51:$N$65,10,FALSE)</f>
        <v>1.3406524753652038</v>
      </c>
      <c r="E191" s="29">
        <f>VLOOKUP($B191,'Reg. Data Sum (15)'!$B$35:$N$49,10,FALSE)</f>
        <v>43516.71167118365</v>
      </c>
      <c r="F191" s="59">
        <f>VLOOKUP($B191,'Reg. Data Sum (15)'!$B$35:$C$49,2,FALSE)</f>
        <v>43603.521969901631</v>
      </c>
    </row>
    <row r="192" spans="2:6" x14ac:dyDescent="0.25">
      <c r="B192" s="34" t="s">
        <v>11</v>
      </c>
      <c r="C192" s="37">
        <f>VLOOKUP($B192,'Reg. Data Sum (15)'!$B$3:$N$17,10,FALSE)</f>
        <v>1069875</v>
      </c>
      <c r="D192" s="30">
        <f>VLOOKUP($B192,'Reg. Data Sum (15)'!$B$51:$N$65,10,FALSE)</f>
        <v>1.0224072315730481</v>
      </c>
      <c r="E192" s="29">
        <f>VLOOKUP($B192,'Reg. Data Sum (15)'!$B$35:$N$49,10,FALSE)</f>
        <v>37457.99660240682</v>
      </c>
      <c r="F192" s="59">
        <f>VLOOKUP($B192,'Reg. Data Sum (15)'!$B$35:$C$49,2,FALSE)</f>
        <v>39108.547815641243</v>
      </c>
    </row>
    <row r="193" spans="2:6" x14ac:dyDescent="0.25">
      <c r="B193" s="34" t="s">
        <v>9</v>
      </c>
      <c r="C193" s="37">
        <f>VLOOKUP($B193,'Reg. Data Sum (15)'!$B$3:$N$17,10,FALSE)</f>
        <v>688069</v>
      </c>
      <c r="D193" s="30">
        <f>VLOOKUP($B193,'Reg. Data Sum (15)'!$B$51:$N$65,10,FALSE)</f>
        <v>0.96170956106895333</v>
      </c>
      <c r="E193" s="29">
        <f>VLOOKUP($B193,'Reg. Data Sum (15)'!$B$35:$N$49,10,FALSE)</f>
        <v>63481.535148364484</v>
      </c>
      <c r="F193" s="59">
        <f>VLOOKUP($B193,'Reg. Data Sum (15)'!$B$35:$C$49,2,FALSE)</f>
        <v>60145.174468291101</v>
      </c>
    </row>
    <row r="194" spans="2:6" x14ac:dyDescent="0.25">
      <c r="B194" s="34" t="s">
        <v>3</v>
      </c>
      <c r="C194" s="37">
        <f>VLOOKUP($B194,'Reg. Data Sum (15)'!$B$3:$N$17,10,FALSE)</f>
        <v>560455</v>
      </c>
      <c r="D194" s="30">
        <f>VLOOKUP($B194,'Reg. Data Sum (15)'!$B$51:$N$65,10,FALSE)</f>
        <v>1.1396094178081859</v>
      </c>
      <c r="E194" s="29">
        <f>VLOOKUP($B194,'Reg. Data Sum (15)'!$B$35:$N$49,10,FALSE)</f>
        <v>53662.025192031477</v>
      </c>
      <c r="F194" s="59">
        <f>VLOOKUP($B194,'Reg. Data Sum (15)'!$B$35:$C$49,2,FALSE)</f>
        <v>57525.667521625255</v>
      </c>
    </row>
    <row r="195" spans="2:6" x14ac:dyDescent="0.25">
      <c r="B195" s="34" t="s">
        <v>7</v>
      </c>
      <c r="C195" s="37">
        <f>VLOOKUP($B195,'Reg. Data Sum (15)'!$B$3:$N$17,10,FALSE)</f>
        <v>500369</v>
      </c>
      <c r="D195" s="30">
        <f>VLOOKUP($B195,'Reg. Data Sum (15)'!$B$51:$N$65,10,FALSE)</f>
        <v>0.89858697756785622</v>
      </c>
      <c r="E195" s="29">
        <f>VLOOKUP($B195,'Reg. Data Sum (15)'!$B$35:$N$49,10,FALSE)</f>
        <v>17443.238018342465</v>
      </c>
      <c r="F195" s="59">
        <f>VLOOKUP($B195,'Reg. Data Sum (15)'!$B$35:$C$49,2,FALSE)</f>
        <v>19387.493371474367</v>
      </c>
    </row>
    <row r="196" spans="2:6" x14ac:dyDescent="0.25">
      <c r="B196" s="34" t="s">
        <v>28</v>
      </c>
      <c r="C196" s="37">
        <f>VLOOKUP($B196,'Reg. Data Sum (15)'!$B$3:$N$17,10,FALSE)</f>
        <v>481352</v>
      </c>
      <c r="D196" s="30">
        <f>VLOOKUP($B196,'Reg. Data Sum (15)'!$B$51:$N$65,10,FALSE)</f>
        <v>0.80125656938989809</v>
      </c>
      <c r="E196" s="29">
        <f>VLOOKUP($B196,'Reg. Data Sum (15)'!$B$35:$N$49,10,FALSE)</f>
        <v>43746.777665824593</v>
      </c>
      <c r="F196" s="59">
        <f>VLOOKUP($B196,'Reg. Data Sum (15)'!$B$35:$C$49,2,FALSE)</f>
        <v>43493.222597552121</v>
      </c>
    </row>
    <row r="197" spans="2:6" x14ac:dyDescent="0.25">
      <c r="B197" s="34" t="s">
        <v>10</v>
      </c>
      <c r="C197" s="37">
        <f>VLOOKUP($B197,'Reg. Data Sum (15)'!$B$3:$N$17,10,FALSE)</f>
        <v>311400</v>
      </c>
      <c r="D197" s="30">
        <f>VLOOKUP($B197,'Reg. Data Sum (15)'!$B$51:$N$65,10,FALSE)</f>
        <v>0.98270058107363956</v>
      </c>
      <c r="E197" s="29">
        <f>VLOOKUP($B197,'Reg. Data Sum (15)'!$B$35:$N$49,10,FALSE)</f>
        <v>67195.899730250487</v>
      </c>
      <c r="F197" s="59">
        <f>VLOOKUP($B197,'Reg. Data Sum (15)'!$B$35:$C$49,2,FALSE)</f>
        <v>73976.731736093818</v>
      </c>
    </row>
    <row r="198" spans="2:6" x14ac:dyDescent="0.25">
      <c r="B198" s="34" t="s">
        <v>2</v>
      </c>
      <c r="C198" s="37">
        <f>VLOOKUP($B198,'Reg. Data Sum (15)'!$B$3:$N$17,10,FALSE)</f>
        <v>216071</v>
      </c>
      <c r="D198" s="30">
        <f>VLOOKUP($B198,'Reg. Data Sum (15)'!$B$51:$N$65,10,FALSE)</f>
        <v>0.91939984540272623</v>
      </c>
      <c r="E198" s="29">
        <f>VLOOKUP($B198,'Reg. Data Sum (15)'!$B$35:$N$49,10,FALSE)</f>
        <v>53076.07385998121</v>
      </c>
      <c r="F198" s="59">
        <f>VLOOKUP($B198,'Reg. Data Sum (15)'!$B$35:$C$49,2,FALSE)</f>
        <v>49597.106617379839</v>
      </c>
    </row>
    <row r="199" spans="2:6" x14ac:dyDescent="0.25">
      <c r="B199" s="34" t="s">
        <v>6</v>
      </c>
      <c r="C199" s="37">
        <f>VLOOKUP($B199,'Reg. Data Sum (15)'!$B$3:$N$17,10,FALSE)</f>
        <v>183403</v>
      </c>
      <c r="D199" s="30">
        <f>VLOOKUP($B199,'Reg. Data Sum (15)'!$B$51:$N$65,10,FALSE)</f>
        <v>0.98492115222412402</v>
      </c>
      <c r="E199" s="29">
        <f>VLOOKUP($B199,'Reg. Data Sum (15)'!$B$35:$N$49,10,FALSE)</f>
        <v>27564.082714023218</v>
      </c>
      <c r="F199" s="59">
        <f>VLOOKUP($B199,'Reg. Data Sum (15)'!$B$35:$C$49,2,FALSE)</f>
        <v>29369.668325990449</v>
      </c>
    </row>
    <row r="200" spans="2:6" x14ac:dyDescent="0.25">
      <c r="B200" s="32" t="s">
        <v>26</v>
      </c>
      <c r="C200" s="37">
        <f>VLOOKUP($B200,'Reg. Data Sum (15)'!$B$3:$N$17,10,FALSE)</f>
        <v>138948</v>
      </c>
      <c r="D200" s="30">
        <f>VLOOKUP($B200,'Reg. Data Sum (15)'!$B$51:$N$65,10,FALSE)</f>
        <v>0.70464265099402701</v>
      </c>
      <c r="E200" s="29">
        <f>VLOOKUP($B200,'Reg. Data Sum (15)'!$B$35:$N$49,10,FALSE)</f>
        <v>51722.644025102913</v>
      </c>
      <c r="F200" s="59">
        <f>VLOOKUP($B200,'Reg. Data Sum (15)'!$B$35:$C$49,2,FALSE)</f>
        <v>48960.193849719093</v>
      </c>
    </row>
    <row r="201" spans="2:6" x14ac:dyDescent="0.25">
      <c r="B201" s="32" t="s">
        <v>27</v>
      </c>
      <c r="C201" s="37">
        <f>VLOOKUP($B201,'Reg. Data Sum (15)'!$B$3:$N$17,10,FALSE)</f>
        <v>109554</v>
      </c>
      <c r="D201" s="30">
        <f>VLOOKUP($B201,'Reg. Data Sum (15)'!$B$51:$N$65,10,FALSE)</f>
        <v>0.85848786803510713</v>
      </c>
      <c r="E201" s="29">
        <f>VLOOKUP($B201,'Reg. Data Sum (15)'!$B$35:$N$49,10,FALSE)</f>
        <v>64531.519798455556</v>
      </c>
      <c r="F201" s="59">
        <f>VLOOKUP($B201,'Reg. Data Sum (15)'!$B$35:$C$49,2,FALSE)</f>
        <v>69197.807531032639</v>
      </c>
    </row>
    <row r="202" spans="2:6" x14ac:dyDescent="0.25">
      <c r="B202" s="34" t="s">
        <v>4</v>
      </c>
      <c r="C202" s="37">
        <f>VLOOKUP($B202,'Reg. Data Sum (15)'!$B$3:$N$17,10,FALSE)</f>
        <v>93115</v>
      </c>
      <c r="D202" s="30">
        <f>VLOOKUP($B202,'Reg. Data Sum (15)'!$B$51:$N$65,10,FALSE)</f>
        <v>0.80439974687811622</v>
      </c>
      <c r="E202" s="29">
        <f>VLOOKUP($B202,'Reg. Data Sum (15)'!$B$35:$N$49,10,FALSE)</f>
        <v>63552.795586103202</v>
      </c>
      <c r="F202" s="59">
        <f>VLOOKUP($B202,'Reg. Data Sum (15)'!$B$35:$C$49,2,FALSE)</f>
        <v>74395.005384102726</v>
      </c>
    </row>
    <row r="203" spans="2:6" ht="15.75" thickBot="1" x14ac:dyDescent="0.3">
      <c r="B203" s="41" t="s">
        <v>12</v>
      </c>
      <c r="C203" s="60">
        <f>VLOOKUP($B203,'Reg. Data Sum (15)'!$B$3:$N$17,10,FALSE)</f>
        <v>48777</v>
      </c>
      <c r="D203" s="27">
        <f>VLOOKUP($B203,'Reg. Data Sum (15)'!$B$51:$N$65,10,FALSE)</f>
        <v>0.63346566922628522</v>
      </c>
      <c r="E203" s="26">
        <f>VLOOKUP($B203,'Reg. Data Sum (15)'!$B$35:$N$49,10,FALSE)</f>
        <v>49658.477089611908</v>
      </c>
      <c r="F203" s="61">
        <f>VLOOKUP($B203,'Reg. Data Sum (15)'!$B$35:$C$49,2,FALSE)</f>
        <v>49820.322886457849</v>
      </c>
    </row>
    <row r="204" spans="2:6" x14ac:dyDescent="0.25">
      <c r="B204" s="24" t="s">
        <v>25</v>
      </c>
      <c r="C204" s="25"/>
      <c r="D204" s="25"/>
      <c r="E204" s="25"/>
      <c r="F204" s="25"/>
    </row>
    <row r="205" spans="2:6" x14ac:dyDescent="0.25">
      <c r="B205" s="24" t="s">
        <v>24</v>
      </c>
      <c r="C205" s="25"/>
      <c r="D205" s="25"/>
      <c r="E205" s="25"/>
      <c r="F205" s="25"/>
    </row>
    <row r="206" spans="2:6" x14ac:dyDescent="0.25">
      <c r="B206" s="24" t="s">
        <v>23</v>
      </c>
      <c r="C206" s="23"/>
      <c r="D206" s="23"/>
      <c r="E206" s="23"/>
      <c r="F206" s="23"/>
    </row>
    <row r="207" spans="2:6" x14ac:dyDescent="0.25">
      <c r="B207" s="23"/>
      <c r="C207" s="23"/>
      <c r="D207" s="23"/>
      <c r="E207" s="23"/>
      <c r="F207" s="23"/>
    </row>
    <row r="208" spans="2:6" ht="15.75" thickBot="1" x14ac:dyDescent="0.3">
      <c r="B208" s="39" t="s">
        <v>55</v>
      </c>
      <c r="C208" s="23"/>
      <c r="D208" s="23"/>
      <c r="E208" s="23"/>
      <c r="F208" s="23"/>
    </row>
    <row r="209" spans="2:6" ht="26.25" x14ac:dyDescent="0.25">
      <c r="B209" s="51" t="s">
        <v>21</v>
      </c>
      <c r="C209" s="52" t="s">
        <v>30</v>
      </c>
      <c r="D209" s="53" t="s">
        <v>22</v>
      </c>
      <c r="E209" s="52" t="s">
        <v>60</v>
      </c>
      <c r="F209" s="54" t="s">
        <v>29</v>
      </c>
    </row>
    <row r="210" spans="2:6" x14ac:dyDescent="0.25">
      <c r="B210" s="38" t="s">
        <v>11</v>
      </c>
      <c r="C210" s="37">
        <f>VLOOKUP($B210,'Reg. Data Sum (15)'!$B$3:$N$17,11,FALSE)</f>
        <v>343725</v>
      </c>
      <c r="D210" s="30">
        <f>VLOOKUP($B210,'Reg. Data Sum (15)'!$B$51:$N$65,11,FALSE)</f>
        <v>1.0223330250938052</v>
      </c>
      <c r="E210" s="29">
        <f>VLOOKUP($B210,'Reg. Data Sum (15)'!$B$35:$N$49,11,FALSE)</f>
        <v>33538.682627100156</v>
      </c>
      <c r="F210" s="59">
        <f>VLOOKUP($B210,'Reg. Data Sum (15)'!$B$35:$C$49,2,FALSE)</f>
        <v>39108.547815641243</v>
      </c>
    </row>
    <row r="211" spans="2:6" x14ac:dyDescent="0.25">
      <c r="B211" s="34" t="s">
        <v>9</v>
      </c>
      <c r="C211" s="37">
        <f>VLOOKUP($B211,'Reg. Data Sum (15)'!$B$3:$N$17,11,FALSE)</f>
        <v>216590</v>
      </c>
      <c r="D211" s="30">
        <f>VLOOKUP($B211,'Reg. Data Sum (15)'!$B$51:$N$65,11,FALSE)</f>
        <v>0.94219487956894965</v>
      </c>
      <c r="E211" s="29">
        <f>VLOOKUP($B211,'Reg. Data Sum (15)'!$B$35:$N$49,11,FALSE)</f>
        <v>42878.260916939842</v>
      </c>
      <c r="F211" s="59">
        <f>VLOOKUP($B211,'Reg. Data Sum (15)'!$B$35:$C$49,2,FALSE)</f>
        <v>60145.174468291101</v>
      </c>
    </row>
    <row r="212" spans="2:6" x14ac:dyDescent="0.25">
      <c r="B212" s="34" t="s">
        <v>7</v>
      </c>
      <c r="C212" s="37">
        <f>VLOOKUP($B212,'Reg. Data Sum (15)'!$B$3:$N$17,11,FALSE)</f>
        <v>207020</v>
      </c>
      <c r="D212" s="30">
        <f>VLOOKUP($B212,'Reg. Data Sum (15)'!$B$51:$N$65,11,FALSE)</f>
        <v>1.157104082029015</v>
      </c>
      <c r="E212" s="29">
        <f>VLOOKUP($B212,'Reg. Data Sum (15)'!$B$35:$N$49,11,FALSE)</f>
        <v>15352.652395903777</v>
      </c>
      <c r="F212" s="59">
        <f>VLOOKUP($B212,'Reg. Data Sum (15)'!$B$35:$C$49,2,FALSE)</f>
        <v>19387.493371474367</v>
      </c>
    </row>
    <row r="213" spans="2:6" x14ac:dyDescent="0.25">
      <c r="B213" s="34" t="s">
        <v>3</v>
      </c>
      <c r="C213" s="37">
        <f>VLOOKUP($B213,'Reg. Data Sum (15)'!$B$3:$N$17,11,FALSE)</f>
        <v>207803</v>
      </c>
      <c r="D213" s="30">
        <f>VLOOKUP($B213,'Reg. Data Sum (15)'!$B$51:$N$65,11,FALSE)</f>
        <v>1.3150961039062947</v>
      </c>
      <c r="E213" s="29">
        <f>VLOOKUP($B213,'Reg. Data Sum (15)'!$B$35:$N$49,11,FALSE)</f>
        <v>49568.167596232968</v>
      </c>
      <c r="F213" s="59">
        <f>VLOOKUP($B213,'Reg. Data Sum (15)'!$B$35:$C$49,2,FALSE)</f>
        <v>57525.667521625255</v>
      </c>
    </row>
    <row r="214" spans="2:6" x14ac:dyDescent="0.25">
      <c r="B214" s="34" t="s">
        <v>28</v>
      </c>
      <c r="C214" s="37">
        <f>VLOOKUP($B214,'Reg. Data Sum (15)'!$B$3:$N$17,11,FALSE)</f>
        <v>210215</v>
      </c>
      <c r="D214" s="30">
        <f>VLOOKUP($B214,'Reg. Data Sum (15)'!$B$51:$N$65,11,FALSE)</f>
        <v>1.0890878704356302</v>
      </c>
      <c r="E214" s="29">
        <f>VLOOKUP($B214,'Reg. Data Sum (15)'!$B$35:$N$49,11,FALSE)</f>
        <v>37761.596222914632</v>
      </c>
      <c r="F214" s="59">
        <f>VLOOKUP($B214,'Reg. Data Sum (15)'!$B$35:$C$49,2,FALSE)</f>
        <v>43493.222597552121</v>
      </c>
    </row>
    <row r="215" spans="2:6" x14ac:dyDescent="0.25">
      <c r="B215" s="34" t="s">
        <v>8</v>
      </c>
      <c r="C215" s="37">
        <f>VLOOKUP($B215,'Reg. Data Sum (15)'!$B$3:$N$17,11,FALSE)</f>
        <v>190560</v>
      </c>
      <c r="D215" s="30">
        <f>VLOOKUP($B215,'Reg. Data Sum (15)'!$B$51:$N$65,11,FALSE)</f>
        <v>0.74257536548602365</v>
      </c>
      <c r="E215" s="29">
        <f>VLOOKUP($B215,'Reg. Data Sum (15)'!$B$35:$N$49,11,FALSE)</f>
        <v>39344.211004408062</v>
      </c>
      <c r="F215" s="59">
        <f>VLOOKUP($B215,'Reg. Data Sum (15)'!$B$35:$C$49,2,FALSE)</f>
        <v>43603.521969901631</v>
      </c>
    </row>
    <row r="216" spans="2:6" x14ac:dyDescent="0.25">
      <c r="B216" s="34" t="s">
        <v>10</v>
      </c>
      <c r="C216" s="37">
        <f>VLOOKUP($B216,'Reg. Data Sum (15)'!$B$3:$N$17,11,FALSE)</f>
        <v>91800</v>
      </c>
      <c r="D216" s="30">
        <f>VLOOKUP($B216,'Reg. Data Sum (15)'!$B$51:$N$65,11,FALSE)</f>
        <v>0.90164521503752026</v>
      </c>
      <c r="E216" s="29">
        <f>VLOOKUP($B216,'Reg. Data Sum (15)'!$B$35:$N$49,11,FALSE)</f>
        <v>47268.4511328976</v>
      </c>
      <c r="F216" s="59">
        <f>VLOOKUP($B216,'Reg. Data Sum (15)'!$B$35:$C$49,2,FALSE)</f>
        <v>73976.731736093818</v>
      </c>
    </row>
    <row r="217" spans="2:6" x14ac:dyDescent="0.25">
      <c r="B217" s="32" t="s">
        <v>26</v>
      </c>
      <c r="C217" s="37">
        <f>VLOOKUP($B217,'Reg. Data Sum (15)'!$B$3:$N$17,11,FALSE)</f>
        <v>89935</v>
      </c>
      <c r="D217" s="30">
        <f>VLOOKUP($B217,'Reg. Data Sum (15)'!$B$51:$N$65,11,FALSE)</f>
        <v>1.41950119447836</v>
      </c>
      <c r="E217" s="29">
        <f>VLOOKUP($B217,'Reg. Data Sum (15)'!$B$35:$N$49,11,FALSE)</f>
        <v>41385.636003780506</v>
      </c>
      <c r="F217" s="59">
        <f>VLOOKUP($B217,'Reg. Data Sum (15)'!$B$35:$C$49,2,FALSE)</f>
        <v>48960.193849719093</v>
      </c>
    </row>
    <row r="218" spans="2:6" x14ac:dyDescent="0.25">
      <c r="B218" s="34" t="s">
        <v>2</v>
      </c>
      <c r="C218" s="37">
        <f>VLOOKUP($B218,'Reg. Data Sum (15)'!$B$3:$N$17,11,FALSE)</f>
        <v>79881</v>
      </c>
      <c r="D218" s="30">
        <f>VLOOKUP($B218,'Reg. Data Sum (15)'!$B$51:$N$65,11,FALSE)</f>
        <v>1.0578932204120024</v>
      </c>
      <c r="E218" s="29">
        <f>VLOOKUP($B218,'Reg. Data Sum (15)'!$B$35:$N$49,11,FALSE)</f>
        <v>41030.003692993327</v>
      </c>
      <c r="F218" s="59">
        <f>VLOOKUP($B218,'Reg. Data Sum (15)'!$B$35:$C$49,2,FALSE)</f>
        <v>49597.106617379839</v>
      </c>
    </row>
    <row r="219" spans="2:6" x14ac:dyDescent="0.25">
      <c r="B219" s="34" t="s">
        <v>6</v>
      </c>
      <c r="C219" s="37">
        <f>VLOOKUP($B219,'Reg. Data Sum (15)'!$B$3:$N$17,11,FALSE)</f>
        <v>47990</v>
      </c>
      <c r="D219" s="30">
        <f>VLOOKUP($B219,'Reg. Data Sum (15)'!$B$51:$N$65,11,FALSE)</f>
        <v>0.80211414590482</v>
      </c>
      <c r="E219" s="29">
        <f>VLOOKUP($B219,'Reg. Data Sum (15)'!$B$35:$N$49,11,FALSE)</f>
        <v>26530.105438633047</v>
      </c>
      <c r="F219" s="59">
        <f>VLOOKUP($B219,'Reg. Data Sum (15)'!$B$35:$C$49,2,FALSE)</f>
        <v>29369.668325990449</v>
      </c>
    </row>
    <row r="220" spans="2:6" x14ac:dyDescent="0.25">
      <c r="B220" s="32" t="s">
        <v>27</v>
      </c>
      <c r="C220" s="37">
        <f>VLOOKUP($B220,'Reg. Data Sum (15)'!$B$3:$N$17,11,FALSE)</f>
        <v>34285</v>
      </c>
      <c r="D220" s="30">
        <f>VLOOKUP($B220,'Reg. Data Sum (15)'!$B$51:$N$65,11,FALSE)</f>
        <v>0.83618134327367299</v>
      </c>
      <c r="E220" s="29">
        <f>VLOOKUP($B220,'Reg. Data Sum (15)'!$B$35:$N$49,11,FALSE)</f>
        <v>58095.570220212918</v>
      </c>
      <c r="F220" s="59">
        <f>VLOOKUP($B220,'Reg. Data Sum (15)'!$B$35:$C$49,2,FALSE)</f>
        <v>69197.807531032639</v>
      </c>
    </row>
    <row r="221" spans="2:6" x14ac:dyDescent="0.25">
      <c r="B221" s="34" t="s">
        <v>4</v>
      </c>
      <c r="C221" s="37">
        <f>VLOOKUP($B221,'Reg. Data Sum (15)'!$B$3:$N$17,11,FALSE)</f>
        <v>25833</v>
      </c>
      <c r="D221" s="30">
        <f>VLOOKUP($B221,'Reg. Data Sum (15)'!$B$51:$N$65,11,FALSE)</f>
        <v>0.69457239385294545</v>
      </c>
      <c r="E221" s="29">
        <f>VLOOKUP($B221,'Reg. Data Sum (15)'!$B$35:$N$49,11,FALSE)</f>
        <v>50669.251229048117</v>
      </c>
      <c r="F221" s="59">
        <f>VLOOKUP($B221,'Reg. Data Sum (15)'!$B$35:$C$49,2,FALSE)</f>
        <v>74395.005384102726</v>
      </c>
    </row>
    <row r="222" spans="2:6" ht="15.75" thickBot="1" x14ac:dyDescent="0.3">
      <c r="B222" s="41" t="s">
        <v>12</v>
      </c>
      <c r="C222" s="60">
        <f>VLOOKUP($B222,'Reg. Data Sum (15)'!$B$3:$N$17,11,FALSE)</f>
        <v>12568</v>
      </c>
      <c r="D222" s="27">
        <f>VLOOKUP($B222,'Reg. Data Sum (15)'!$B$51:$N$65,11,FALSE)</f>
        <v>0.5080009984790167</v>
      </c>
      <c r="E222" s="26">
        <f>VLOOKUP($B222,'Reg. Data Sum (15)'!$B$35:$N$49,11,FALSE)</f>
        <v>30514.967059197963</v>
      </c>
      <c r="F222" s="61">
        <f>VLOOKUP($B222,'Reg. Data Sum (15)'!$B$35:$C$49,2,FALSE)</f>
        <v>49820.322886457849</v>
      </c>
    </row>
    <row r="223" spans="2:6" x14ac:dyDescent="0.25">
      <c r="B223" s="24" t="s">
        <v>25</v>
      </c>
      <c r="C223" s="25"/>
      <c r="D223" s="25"/>
      <c r="E223" s="25"/>
      <c r="F223" s="25"/>
    </row>
    <row r="224" spans="2:6" x14ac:dyDescent="0.25">
      <c r="B224" s="24" t="s">
        <v>24</v>
      </c>
      <c r="C224" s="25"/>
      <c r="D224" s="25"/>
      <c r="E224" s="25"/>
      <c r="F224" s="25"/>
    </row>
    <row r="225" spans="2:6" x14ac:dyDescent="0.25">
      <c r="B225" s="24" t="s">
        <v>23</v>
      </c>
      <c r="C225" s="23"/>
      <c r="D225" s="23"/>
      <c r="E225" s="23"/>
      <c r="F225" s="23"/>
    </row>
    <row r="226" spans="2:6" x14ac:dyDescent="0.25">
      <c r="B226" s="23"/>
      <c r="C226" s="23"/>
      <c r="D226" s="23"/>
      <c r="E226" s="23"/>
      <c r="F226" s="23"/>
    </row>
    <row r="227" spans="2:6" ht="15.75" thickBot="1" x14ac:dyDescent="0.3">
      <c r="B227" s="39" t="s">
        <v>56</v>
      </c>
      <c r="C227" s="23"/>
      <c r="D227" s="23"/>
      <c r="E227" s="23"/>
      <c r="F227" s="23"/>
    </row>
    <row r="228" spans="2:6" ht="26.25" x14ac:dyDescent="0.25">
      <c r="B228" s="89" t="s">
        <v>21</v>
      </c>
      <c r="C228" s="90" t="s">
        <v>30</v>
      </c>
      <c r="D228" s="91" t="s">
        <v>22</v>
      </c>
      <c r="E228" s="90" t="s">
        <v>59</v>
      </c>
      <c r="F228" s="92" t="s">
        <v>29</v>
      </c>
    </row>
    <row r="229" spans="2:6" x14ac:dyDescent="0.25">
      <c r="B229" s="38" t="s">
        <v>11</v>
      </c>
      <c r="C229" s="37">
        <f>VLOOKUP($B229,'Reg. Data Sum (15)'!$B$3:$N$17,12,FALSE)</f>
        <v>550998</v>
      </c>
      <c r="D229" s="30">
        <f>VLOOKUP($B229,'Reg. Data Sum (15)'!$B$51:$N$65,12,FALSE)</f>
        <v>1.1262262845811293</v>
      </c>
      <c r="E229" s="29">
        <f>VLOOKUP($B229,'Reg. Data Sum (15)'!$B$35:$N$49,12,FALSE)</f>
        <v>38224.966714942704</v>
      </c>
      <c r="F229" s="59">
        <f>VLOOKUP($B229,'Reg. Data Sum (15)'!$B$35:$C$49,2,FALSE)</f>
        <v>39108.547815641243</v>
      </c>
    </row>
    <row r="230" spans="2:6" x14ac:dyDescent="0.25">
      <c r="B230" s="34" t="s">
        <v>8</v>
      </c>
      <c r="C230" s="37">
        <f>VLOOKUP($B230,'Reg. Data Sum (15)'!$B$3:$N$17,12,FALSE)</f>
        <v>362397</v>
      </c>
      <c r="D230" s="30">
        <f>VLOOKUP($B230,'Reg. Data Sum (15)'!$B$51:$N$65,12,FALSE)</f>
        <v>0.97048260210213777</v>
      </c>
      <c r="E230" s="29">
        <f>VLOOKUP($B230,'Reg. Data Sum (15)'!$B$35:$N$49,12,FALSE)</f>
        <v>44545.405665609818</v>
      </c>
      <c r="F230" s="59">
        <f>VLOOKUP($B230,'Reg. Data Sum (15)'!$B$35:$C$49,2,FALSE)</f>
        <v>43603.521969901631</v>
      </c>
    </row>
    <row r="231" spans="2:6" x14ac:dyDescent="0.25">
      <c r="B231" s="34" t="s">
        <v>9</v>
      </c>
      <c r="C231" s="37">
        <f>VLOOKUP($B231,'Reg. Data Sum (15)'!$B$3:$N$17,12,FALSE)</f>
        <v>304393</v>
      </c>
      <c r="D231" s="30">
        <f>VLOOKUP($B231,'Reg. Data Sum (15)'!$B$51:$N$65,12,FALSE)</f>
        <v>0.90997899186806119</v>
      </c>
      <c r="E231" s="29">
        <f>VLOOKUP($B231,'Reg. Data Sum (15)'!$B$35:$N$49,12,FALSE)</f>
        <v>47450.786742796321</v>
      </c>
      <c r="F231" s="59">
        <f>VLOOKUP($B231,'Reg. Data Sum (15)'!$B$35:$C$49,2,FALSE)</f>
        <v>60145.174468291101</v>
      </c>
    </row>
    <row r="232" spans="2:6" x14ac:dyDescent="0.25">
      <c r="B232" s="34" t="s">
        <v>3</v>
      </c>
      <c r="C232" s="37">
        <f>VLOOKUP($B232,'Reg. Data Sum (15)'!$B$3:$N$17,12,FALSE)</f>
        <v>298327</v>
      </c>
      <c r="D232" s="30">
        <f>VLOOKUP($B232,'Reg. Data Sum (15)'!$B$51:$N$65,12,FALSE)</f>
        <v>1.2974559013161315</v>
      </c>
      <c r="E232" s="29">
        <f>VLOOKUP($B232,'Reg. Data Sum (15)'!$B$35:$N$49,12,FALSE)</f>
        <v>51906.387185873216</v>
      </c>
      <c r="F232" s="59">
        <f>VLOOKUP($B232,'Reg. Data Sum (15)'!$B$35:$C$49,2,FALSE)</f>
        <v>57525.667521625255</v>
      </c>
    </row>
    <row r="233" spans="2:6" x14ac:dyDescent="0.25">
      <c r="B233" s="34" t="s">
        <v>7</v>
      </c>
      <c r="C233" s="37">
        <f>VLOOKUP($B233,'Reg. Data Sum (15)'!$B$3:$N$17,12,FALSE)</f>
        <v>262027</v>
      </c>
      <c r="D233" s="30">
        <f>VLOOKUP($B233,'Reg. Data Sum (15)'!$B$51:$N$65,12,FALSE)</f>
        <v>1.0064693012149328</v>
      </c>
      <c r="E233" s="29">
        <f>VLOOKUP($B233,'Reg. Data Sum (15)'!$B$35:$N$49,12,FALSE)</f>
        <v>18579.247192083258</v>
      </c>
      <c r="F233" s="59">
        <f>VLOOKUP($B233,'Reg. Data Sum (15)'!$B$35:$C$49,2,FALSE)</f>
        <v>19387.493371474367</v>
      </c>
    </row>
    <row r="234" spans="2:6" x14ac:dyDescent="0.25">
      <c r="B234" s="34" t="s">
        <v>28</v>
      </c>
      <c r="C234" s="37">
        <f>VLOOKUP($B234,'Reg. Data Sum (15)'!$B$3:$N$17,12,FALSE)</f>
        <v>278692</v>
      </c>
      <c r="D234" s="30">
        <f>VLOOKUP($B234,'Reg. Data Sum (15)'!$B$51:$N$65,12,FALSE)</f>
        <v>0.99224310136182237</v>
      </c>
      <c r="E234" s="29">
        <f>VLOOKUP($B234,'Reg. Data Sum (15)'!$B$35:$N$49,12,FALSE)</f>
        <v>36117.795444433279</v>
      </c>
      <c r="F234" s="59">
        <f>VLOOKUP($B234,'Reg. Data Sum (15)'!$B$35:$C$49,2,FALSE)</f>
        <v>43493.222597552121</v>
      </c>
    </row>
    <row r="235" spans="2:6" x14ac:dyDescent="0.25">
      <c r="B235" s="34" t="s">
        <v>10</v>
      </c>
      <c r="C235" s="37">
        <f>VLOOKUP($B235,'Reg. Data Sum (15)'!$B$3:$N$17,12,FALSE)</f>
        <v>135869</v>
      </c>
      <c r="D235" s="30">
        <f>VLOOKUP($B235,'Reg. Data Sum (15)'!$B$51:$N$65,12,FALSE)</f>
        <v>0.91708110770612472</v>
      </c>
      <c r="E235" s="29">
        <f>VLOOKUP($B235,'Reg. Data Sum (15)'!$B$35:$N$49,12,FALSE)</f>
        <v>59474.454673251443</v>
      </c>
      <c r="F235" s="59">
        <f>VLOOKUP($B235,'Reg. Data Sum (15)'!$B$35:$C$49,2,FALSE)</f>
        <v>73976.731736093818</v>
      </c>
    </row>
    <row r="236" spans="2:6" x14ac:dyDescent="0.25">
      <c r="B236" s="34" t="s">
        <v>2</v>
      </c>
      <c r="C236" s="37">
        <f>VLOOKUP($B236,'Reg. Data Sum (15)'!$B$3:$N$17,12,FALSE)</f>
        <v>100929</v>
      </c>
      <c r="D236" s="30">
        <f>VLOOKUP($B236,'Reg. Data Sum (15)'!$B$51:$N$65,12,FALSE)</f>
        <v>0.9185624292107355</v>
      </c>
      <c r="E236" s="29">
        <f>VLOOKUP($B236,'Reg. Data Sum (15)'!$B$35:$N$49,12,FALSE)</f>
        <v>44292.422366217834</v>
      </c>
      <c r="F236" s="59">
        <f>VLOOKUP($B236,'Reg. Data Sum (15)'!$B$35:$C$49,2,FALSE)</f>
        <v>49597.106617379839</v>
      </c>
    </row>
    <row r="237" spans="2:6" x14ac:dyDescent="0.25">
      <c r="B237" s="32" t="s">
        <v>26</v>
      </c>
      <c r="C237" s="37">
        <f>VLOOKUP($B237,'Reg. Data Sum (15)'!$B$3:$N$17,12,FALSE)</f>
        <v>89165</v>
      </c>
      <c r="D237" s="30">
        <f>VLOOKUP($B237,'Reg. Data Sum (15)'!$B$51:$N$65,12,FALSE)</f>
        <v>0.9671543823922526</v>
      </c>
      <c r="E237" s="29">
        <f>VLOOKUP($B237,'Reg. Data Sum (15)'!$B$35:$N$49,12,FALSE)</f>
        <v>39567.85923849044</v>
      </c>
      <c r="F237" s="59">
        <f>VLOOKUP($B237,'Reg. Data Sum (15)'!$B$35:$C$49,2,FALSE)</f>
        <v>48960.193849719093</v>
      </c>
    </row>
    <row r="238" spans="2:6" x14ac:dyDescent="0.25">
      <c r="B238" s="34" t="s">
        <v>6</v>
      </c>
      <c r="C238" s="37">
        <f>VLOOKUP($B238,'Reg. Data Sum (15)'!$B$3:$N$17,12,FALSE)</f>
        <v>67646</v>
      </c>
      <c r="D238" s="30">
        <f>VLOOKUP($B238,'Reg. Data Sum (15)'!$B$51:$N$65,12,FALSE)</f>
        <v>0.777001601038529</v>
      </c>
      <c r="E238" s="29">
        <f>VLOOKUP($B238,'Reg. Data Sum (15)'!$B$35:$N$49,12,FALSE)</f>
        <v>27881.919551784289</v>
      </c>
      <c r="F238" s="59">
        <f>VLOOKUP($B238,'Reg. Data Sum (15)'!$B$35:$C$49,2,FALSE)</f>
        <v>29369.668325990449</v>
      </c>
    </row>
    <row r="239" spans="2:6" x14ac:dyDescent="0.25">
      <c r="B239" s="32" t="s">
        <v>27</v>
      </c>
      <c r="C239" s="37">
        <f>VLOOKUP($B239,'Reg. Data Sum (15)'!$B$3:$N$17,12,FALSE)</f>
        <v>52365</v>
      </c>
      <c r="D239" s="30">
        <f>VLOOKUP($B239,'Reg. Data Sum (15)'!$B$51:$N$65,12,FALSE)</f>
        <v>0.87767109229398887</v>
      </c>
      <c r="E239" s="29">
        <f>VLOOKUP($B239,'Reg. Data Sum (15)'!$B$35:$N$49,12,FALSE)</f>
        <v>66343.940322734648</v>
      </c>
      <c r="F239" s="59">
        <f>VLOOKUP($B239,'Reg. Data Sum (15)'!$B$35:$C$49,2,FALSE)</f>
        <v>69197.807531032639</v>
      </c>
    </row>
    <row r="240" spans="2:6" x14ac:dyDescent="0.25">
      <c r="B240" s="34" t="s">
        <v>4</v>
      </c>
      <c r="C240" s="37">
        <f>VLOOKUP($B240,'Reg. Data Sum (15)'!$B$3:$N$17,12,FALSE)</f>
        <v>44259</v>
      </c>
      <c r="D240" s="30">
        <f>VLOOKUP($B240,'Reg. Data Sum (15)'!$B$51:$N$65,12,FALSE)</f>
        <v>0.81778405414141897</v>
      </c>
      <c r="E240" s="29">
        <f>VLOOKUP($B240,'Reg. Data Sum (15)'!$B$35:$N$49,12,FALSE)</f>
        <v>54051.885040330781</v>
      </c>
      <c r="F240" s="59">
        <f>VLOOKUP($B240,'Reg. Data Sum (15)'!$B$35:$C$49,2,FALSE)</f>
        <v>74395.005384102726</v>
      </c>
    </row>
    <row r="241" spans="2:6" ht="15.75" thickBot="1" x14ac:dyDescent="0.3">
      <c r="B241" s="41" t="s">
        <v>12</v>
      </c>
      <c r="C241" s="60">
        <f>VLOOKUP($B241,'Reg. Data Sum (15)'!$B$3:$N$17,12,FALSE)</f>
        <v>10857</v>
      </c>
      <c r="D241" s="27">
        <f>VLOOKUP($B241,'Reg. Data Sum (15)'!$B$51:$N$65,12,FALSE)</f>
        <v>0.30158004279757178</v>
      </c>
      <c r="E241" s="26">
        <f>VLOOKUP($B241,'Reg. Data Sum (15)'!$B$35:$N$49,12,FALSE)</f>
        <v>39284.656442847932</v>
      </c>
      <c r="F241" s="61">
        <f>VLOOKUP($B241,'Reg. Data Sum (15)'!$B$35:$C$49,2,FALSE)</f>
        <v>49820.322886457849</v>
      </c>
    </row>
    <row r="242" spans="2:6" x14ac:dyDescent="0.25">
      <c r="B242" s="24" t="s">
        <v>25</v>
      </c>
      <c r="C242" s="25"/>
      <c r="D242" s="25"/>
      <c r="E242" s="25"/>
      <c r="F242" s="25"/>
    </row>
    <row r="243" spans="2:6" x14ac:dyDescent="0.25">
      <c r="B243" s="24" t="s">
        <v>24</v>
      </c>
      <c r="C243" s="25"/>
      <c r="D243" s="25"/>
      <c r="E243" s="25"/>
      <c r="F243" s="25"/>
    </row>
    <row r="244" spans="2:6" x14ac:dyDescent="0.25">
      <c r="B244" s="24" t="s">
        <v>23</v>
      </c>
      <c r="C244" s="23"/>
      <c r="D244" s="23"/>
      <c r="E244" s="23"/>
      <c r="F244" s="23"/>
    </row>
    <row r="246" spans="2:6" ht="15.75" thickBot="1" x14ac:dyDescent="0.3">
      <c r="B246" s="39" t="s">
        <v>57</v>
      </c>
      <c r="C246" s="23"/>
      <c r="D246" s="23"/>
      <c r="E246" s="23"/>
      <c r="F246" s="23"/>
    </row>
    <row r="247" spans="2:6" ht="26.25" x14ac:dyDescent="0.25">
      <c r="B247" s="47" t="s">
        <v>21</v>
      </c>
      <c r="C247" s="48" t="s">
        <v>30</v>
      </c>
      <c r="D247" s="49" t="s">
        <v>22</v>
      </c>
      <c r="E247" s="48" t="s">
        <v>58</v>
      </c>
      <c r="F247" s="50" t="s">
        <v>29</v>
      </c>
    </row>
    <row r="248" spans="2:6" x14ac:dyDescent="0.25">
      <c r="B248" s="38" t="s">
        <v>11</v>
      </c>
      <c r="C248" s="37">
        <f>VLOOKUP($B248,'Reg. Data Sum (15)'!$B$3:$N$17,13,FALSE)</f>
        <v>131390</v>
      </c>
      <c r="D248" s="30">
        <f>VLOOKUP($B248,'Reg. Data Sum (15)'!$B$51:$N$65,13,FALSE)</f>
        <v>0.99226044879143793</v>
      </c>
      <c r="E248" s="29">
        <f>VLOOKUP($B248,'Reg. Data Sum (15)'!$B$35:$N$49,13,FALSE)</f>
        <v>32556.794908288302</v>
      </c>
      <c r="F248" s="59">
        <f>VLOOKUP($B248,'Reg. Data Sum (15)'!$B$35:$C$49,2,FALSE)</f>
        <v>39108.547815641243</v>
      </c>
    </row>
    <row r="249" spans="2:6" x14ac:dyDescent="0.25">
      <c r="B249" s="34" t="s">
        <v>8</v>
      </c>
      <c r="C249" s="37">
        <f>VLOOKUP($B249,'Reg. Data Sum (15)'!$B$3:$N$17,13,FALSE)</f>
        <v>115220</v>
      </c>
      <c r="D249" s="30">
        <f>VLOOKUP($B249,'Reg. Data Sum (15)'!$B$51:$N$65,13,FALSE)</f>
        <v>1.1400365178079037</v>
      </c>
      <c r="E249" s="29">
        <f>VLOOKUP($B249,'Reg. Data Sum (15)'!$B$35:$N$49,13,FALSE)</f>
        <v>36841.682598507206</v>
      </c>
      <c r="F249" s="59">
        <f>VLOOKUP($B249,'Reg. Data Sum (15)'!$B$35:$C$49,2,FALSE)</f>
        <v>43603.521969901631</v>
      </c>
    </row>
    <row r="250" spans="2:6" x14ac:dyDescent="0.25">
      <c r="B250" s="34" t="s">
        <v>7</v>
      </c>
      <c r="C250" s="37">
        <f>VLOOKUP($B250,'Reg. Data Sum (15)'!$B$3:$N$17,13,FALSE)</f>
        <v>72107</v>
      </c>
      <c r="D250" s="30">
        <f>VLOOKUP($B250,'Reg. Data Sum (15)'!$B$51:$N$65,13,FALSE)</f>
        <v>1.0233392863399691</v>
      </c>
      <c r="E250" s="29">
        <f>VLOOKUP($B250,'Reg. Data Sum (15)'!$B$35:$N$49,13,FALSE)</f>
        <v>15063.042977796886</v>
      </c>
      <c r="F250" s="59">
        <f>VLOOKUP($B250,'Reg. Data Sum (15)'!$B$35:$C$49,2,FALSE)</f>
        <v>19387.493371474367</v>
      </c>
    </row>
    <row r="251" spans="2:6" x14ac:dyDescent="0.25">
      <c r="B251" s="34" t="s">
        <v>28</v>
      </c>
      <c r="C251" s="37">
        <f>VLOOKUP($B251,'Reg. Data Sum (15)'!$B$3:$N$17,13,FALSE)</f>
        <v>76337</v>
      </c>
      <c r="D251" s="30">
        <f>VLOOKUP($B251,'Reg. Data Sum (15)'!$B$51:$N$65,13,FALSE)</f>
        <v>1.0041911880057366</v>
      </c>
      <c r="E251" s="29">
        <f>VLOOKUP($B251,'Reg. Data Sum (15)'!$B$35:$N$49,13,FALSE)</f>
        <v>33021.476308998259</v>
      </c>
      <c r="F251" s="59">
        <f>VLOOKUP($B251,'Reg. Data Sum (15)'!$B$35:$C$49,2,FALSE)</f>
        <v>43493.222597552121</v>
      </c>
    </row>
    <row r="252" spans="2:6" x14ac:dyDescent="0.25">
      <c r="B252" s="34" t="s">
        <v>9</v>
      </c>
      <c r="C252" s="37">
        <f>VLOOKUP($B252,'Reg. Data Sum (15)'!$B$3:$N$17,13,FALSE)</f>
        <v>60432</v>
      </c>
      <c r="D252" s="30">
        <f>VLOOKUP($B252,'Reg. Data Sum (15)'!$B$51:$N$65,13,FALSE)</f>
        <v>0.66750020654368658</v>
      </c>
      <c r="E252" s="29">
        <f>VLOOKUP($B252,'Reg. Data Sum (15)'!$B$35:$N$49,13,FALSE)</f>
        <v>39971.87503309505</v>
      </c>
      <c r="F252" s="59">
        <f>VLOOKUP($B252,'Reg. Data Sum (15)'!$B$35:$C$49,2,FALSE)</f>
        <v>60145.174468291101</v>
      </c>
    </row>
    <row r="253" spans="2:6" x14ac:dyDescent="0.25">
      <c r="B253" s="34" t="s">
        <v>3</v>
      </c>
      <c r="C253" s="37">
        <f>VLOOKUP($B253,'Reg. Data Sum (15)'!$B$3:$N$17,13,FALSE)</f>
        <v>49075</v>
      </c>
      <c r="D253" s="30">
        <f>VLOOKUP($B253,'Reg. Data Sum (15)'!$B$51:$N$65,13,FALSE)</f>
        <v>0.78858422456062416</v>
      </c>
      <c r="E253" s="29">
        <f>VLOOKUP($B253,'Reg. Data Sum (15)'!$B$35:$N$49,13,FALSE)</f>
        <v>49963.659826795723</v>
      </c>
      <c r="F253" s="59">
        <f>VLOOKUP($B253,'Reg. Data Sum (15)'!$B$35:$C$49,2,FALSE)</f>
        <v>57525.667521625255</v>
      </c>
    </row>
    <row r="254" spans="2:6" x14ac:dyDescent="0.25">
      <c r="B254" s="32" t="s">
        <v>26</v>
      </c>
      <c r="C254" s="37">
        <f>VLOOKUP($B254,'Reg. Data Sum (15)'!$B$3:$N$17,13,FALSE)</f>
        <v>41912</v>
      </c>
      <c r="D254" s="30">
        <f>VLOOKUP($B254,'Reg. Data Sum (15)'!$B$51:$N$65,13,FALSE)</f>
        <v>1.6796836982094638</v>
      </c>
      <c r="E254" s="29">
        <f>VLOOKUP($B254,'Reg. Data Sum (15)'!$B$35:$N$49,13,FALSE)</f>
        <v>39389.638695361711</v>
      </c>
      <c r="F254" s="59">
        <f>VLOOKUP($B254,'Reg. Data Sum (15)'!$B$35:$C$49,2,FALSE)</f>
        <v>48960.193849719093</v>
      </c>
    </row>
    <row r="255" spans="2:6" x14ac:dyDescent="0.25">
      <c r="B255" s="34" t="s">
        <v>2</v>
      </c>
      <c r="C255" s="37">
        <f>VLOOKUP($B255,'Reg. Data Sum (15)'!$B$3:$N$17,13,FALSE)</f>
        <v>32693</v>
      </c>
      <c r="D255" s="30">
        <f>VLOOKUP($B255,'Reg. Data Sum (15)'!$B$51:$N$65,13,FALSE)</f>
        <v>1.0993480589226432</v>
      </c>
      <c r="E255" s="29">
        <f>VLOOKUP($B255,'Reg. Data Sum (15)'!$B$35:$N$49,13,FALSE)</f>
        <v>47273.975468754783</v>
      </c>
      <c r="F255" s="59">
        <f>VLOOKUP($B255,'Reg. Data Sum (15)'!$B$35:$C$49,2,FALSE)</f>
        <v>49597.106617379839</v>
      </c>
    </row>
    <row r="256" spans="2:6" x14ac:dyDescent="0.25">
      <c r="B256" s="33" t="s">
        <v>12</v>
      </c>
      <c r="C256" s="37">
        <f>VLOOKUP($B256,'Reg. Data Sum (15)'!$B$3:$N$17,13,FALSE)</f>
        <v>31088</v>
      </c>
      <c r="D256" s="30">
        <f>VLOOKUP($B256,'Reg. Data Sum (15)'!$B$51:$N$65,13,FALSE)</f>
        <v>3.1906067206245217</v>
      </c>
      <c r="E256" s="29">
        <f>VLOOKUP($B256,'Reg. Data Sum (15)'!$B$35:$N$49,13,FALSE)</f>
        <v>70792.324208697886</v>
      </c>
      <c r="F256" s="59">
        <f>VLOOKUP($B256,'Reg. Data Sum (15)'!$B$35:$C$49,2,FALSE)</f>
        <v>49820.322886457849</v>
      </c>
    </row>
    <row r="257" spans="2:6" x14ac:dyDescent="0.25">
      <c r="B257" s="34" t="s">
        <v>10</v>
      </c>
      <c r="C257" s="37">
        <f>VLOOKUP($B257,'Reg. Data Sum (15)'!$B$3:$N$17,13,FALSE)</f>
        <v>26440</v>
      </c>
      <c r="D257" s="30">
        <f>VLOOKUP($B257,'Reg. Data Sum (15)'!$B$51:$N$65,13,FALSE)</f>
        <v>0.65938118458096118</v>
      </c>
      <c r="E257" s="29">
        <f>VLOOKUP($B257,'Reg. Data Sum (15)'!$B$35:$N$49,13,FALSE)</f>
        <v>40460.393229954614</v>
      </c>
      <c r="F257" s="59">
        <f>VLOOKUP($B257,'Reg. Data Sum (15)'!$B$35:$C$49,2,FALSE)</f>
        <v>73976.731736093818</v>
      </c>
    </row>
    <row r="258" spans="2:6" x14ac:dyDescent="0.25">
      <c r="B258" s="32" t="s">
        <v>27</v>
      </c>
      <c r="C258" s="37">
        <f>VLOOKUP($B258,'Reg. Data Sum (15)'!$B$3:$N$17,13,FALSE)</f>
        <v>24430</v>
      </c>
      <c r="D258" s="30">
        <f>VLOOKUP($B258,'Reg. Data Sum (15)'!$B$51:$N$65,13,FALSE)</f>
        <v>1.5128709550415331</v>
      </c>
      <c r="E258" s="29">
        <f>VLOOKUP($B258,'Reg. Data Sum (15)'!$B$35:$N$49,13,FALSE)</f>
        <v>64661.040974212032</v>
      </c>
      <c r="F258" s="59">
        <f>VLOOKUP($B258,'Reg. Data Sum (15)'!$B$35:$C$49,2,FALSE)</f>
        <v>69197.807531032639</v>
      </c>
    </row>
    <row r="259" spans="2:6" x14ac:dyDescent="0.25">
      <c r="B259" s="34" t="s">
        <v>6</v>
      </c>
      <c r="C259" s="37">
        <f>VLOOKUP($B259,'Reg. Data Sum (15)'!$B$3:$N$17,13,FALSE)</f>
        <v>20707</v>
      </c>
      <c r="D259" s="30">
        <f>VLOOKUP($B259,'Reg. Data Sum (15)'!$B$51:$N$65,13,FALSE)</f>
        <v>0.87878919325201632</v>
      </c>
      <c r="E259" s="29">
        <f>VLOOKUP($B259,'Reg. Data Sum (15)'!$B$35:$N$49,13,FALSE)</f>
        <v>26523.042159656154</v>
      </c>
      <c r="F259" s="59">
        <f>VLOOKUP($B259,'Reg. Data Sum (15)'!$B$35:$C$49,2,FALSE)</f>
        <v>29369.668325990449</v>
      </c>
    </row>
    <row r="260" spans="2:6" ht="15.75" thickBot="1" x14ac:dyDescent="0.3">
      <c r="B260" s="42" t="s">
        <v>4</v>
      </c>
      <c r="C260" s="60">
        <f>VLOOKUP($B260,'Reg. Data Sum (15)'!$B$3:$N$17,13,FALSE)</f>
        <v>10303</v>
      </c>
      <c r="D260" s="27">
        <f>VLOOKUP($B260,'Reg. Data Sum (15)'!$B$51:$N$65,13,FALSE)</f>
        <v>0.70337750111981789</v>
      </c>
      <c r="E260" s="26">
        <f>VLOOKUP($B260,'Reg. Data Sum (15)'!$B$35:$N$49,13,FALSE)</f>
        <v>46331.058526642722</v>
      </c>
      <c r="F260" s="61">
        <f>VLOOKUP($B260,'Reg. Data Sum (15)'!$B$35:$C$49,2,FALSE)</f>
        <v>74395.005384102726</v>
      </c>
    </row>
    <row r="261" spans="2:6" x14ac:dyDescent="0.25">
      <c r="B261" s="24" t="s">
        <v>25</v>
      </c>
      <c r="C261" s="25"/>
      <c r="D261" s="25"/>
      <c r="E261" s="25"/>
      <c r="F261" s="25"/>
    </row>
    <row r="262" spans="2:6" x14ac:dyDescent="0.25">
      <c r="B262" s="24" t="s">
        <v>24</v>
      </c>
      <c r="C262" s="25"/>
      <c r="D262" s="25"/>
      <c r="E262" s="25"/>
      <c r="F262" s="25"/>
    </row>
    <row r="263" spans="2:6" x14ac:dyDescent="0.25">
      <c r="B263" s="24" t="s">
        <v>23</v>
      </c>
      <c r="C263" s="23"/>
      <c r="D263" s="23"/>
      <c r="E263" s="23"/>
      <c r="F263" s="23"/>
    </row>
  </sheetData>
  <pageMargins left="0.7" right="0.7" top="0.75" bottom="0.75" header="0.3" footer="0.3"/>
  <ignoredErrors>
    <ignoredError sqref="C77:C89 E77:E89 C96:C108 E96:E108 C115:C127 E115:E127 C134:C146 E134:E146 C153:C165 E153:E165 C172:C184 E172:E184 C191:C203 E191:E203 C210:C222 E210:E222 C229:C241 E229:E241 C248:C260 E248:E260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U277"/>
  <sheetViews>
    <sheetView workbookViewId="0">
      <selection activeCell="I263" sqref="I263"/>
    </sheetView>
  </sheetViews>
  <sheetFormatPr defaultColWidth="8.85546875" defaultRowHeight="15" x14ac:dyDescent="0.25"/>
  <cols>
    <col min="2" max="2" width="32.140625" bestFit="1" customWidth="1"/>
    <col min="3" max="3" width="11" customWidth="1"/>
    <col min="4" max="4" width="10.140625" customWidth="1"/>
    <col min="5" max="5" width="7.140625" customWidth="1"/>
    <col min="6" max="6" width="6.85546875" customWidth="1"/>
    <col min="7" max="7" width="10" customWidth="1"/>
  </cols>
  <sheetData>
    <row r="2" spans="2:20" ht="15.75" thickBot="1" x14ac:dyDescent="0.3">
      <c r="B2" s="39" t="s">
        <v>184</v>
      </c>
      <c r="C2" s="23"/>
      <c r="D2" s="23"/>
      <c r="E2" s="23"/>
      <c r="F2" s="23"/>
      <c r="G2" s="23"/>
      <c r="H2" s="23"/>
    </row>
    <row r="3" spans="2:20" x14ac:dyDescent="0.25">
      <c r="B3" s="273" t="s">
        <v>72</v>
      </c>
      <c r="C3" s="275" t="s">
        <v>30</v>
      </c>
      <c r="D3" s="276"/>
      <c r="E3" s="277" t="s">
        <v>22</v>
      </c>
      <c r="F3" s="278"/>
      <c r="G3" s="321" t="s">
        <v>171</v>
      </c>
    </row>
    <row r="4" spans="2:20" x14ac:dyDescent="0.25">
      <c r="B4" s="274"/>
      <c r="C4" s="160">
        <v>2005</v>
      </c>
      <c r="D4" s="160">
        <v>2015</v>
      </c>
      <c r="E4" s="161">
        <v>2005</v>
      </c>
      <c r="F4" s="162">
        <v>2015</v>
      </c>
      <c r="G4" s="322"/>
    </row>
    <row r="5" spans="2:20" x14ac:dyDescent="0.25">
      <c r="B5" s="38" t="s">
        <v>5</v>
      </c>
      <c r="C5" s="106">
        <v>16869852</v>
      </c>
      <c r="D5" s="37">
        <v>19607372</v>
      </c>
      <c r="E5" s="143">
        <v>1</v>
      </c>
      <c r="F5" s="36">
        <v>1</v>
      </c>
      <c r="G5" s="64">
        <v>69270.258905068971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2:20" x14ac:dyDescent="0.25">
      <c r="B6" s="34" t="s">
        <v>1</v>
      </c>
      <c r="C6" s="106">
        <v>607392</v>
      </c>
      <c r="D6" s="31">
        <v>697794</v>
      </c>
      <c r="E6" s="143">
        <v>1.3237682680538552</v>
      </c>
      <c r="F6" s="30">
        <v>1.3288706286898686</v>
      </c>
      <c r="G6" s="59">
        <v>81958.583316852819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2:20" x14ac:dyDescent="0.25">
      <c r="B7" s="34" t="s">
        <v>33</v>
      </c>
      <c r="C7" s="106">
        <v>141848</v>
      </c>
      <c r="D7" s="31">
        <v>160814</v>
      </c>
      <c r="E7" s="143">
        <v>1.6573533051892642</v>
      </c>
      <c r="F7" s="30">
        <v>1.5385647743680038</v>
      </c>
      <c r="G7" s="59">
        <v>108225.23055206636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2:20" x14ac:dyDescent="0.25">
      <c r="B8" s="34" t="s">
        <v>34</v>
      </c>
      <c r="C8" s="106">
        <v>535093</v>
      </c>
      <c r="D8" s="31">
        <v>635843</v>
      </c>
      <c r="E8" s="143">
        <v>1.0612847632474345</v>
      </c>
      <c r="F8" s="30">
        <v>1.0897452525319939</v>
      </c>
      <c r="G8" s="59">
        <v>61886.282926760221</v>
      </c>
    </row>
    <row r="9" spans="2:20" x14ac:dyDescent="0.25">
      <c r="B9" s="34" t="s">
        <v>35</v>
      </c>
      <c r="C9" s="106">
        <v>171856</v>
      </c>
      <c r="D9" s="31">
        <v>215065</v>
      </c>
      <c r="E9" s="143">
        <v>0.76242570332332982</v>
      </c>
      <c r="F9" s="30">
        <v>0.83355161012976742</v>
      </c>
      <c r="G9" s="59">
        <v>45680.042517378468</v>
      </c>
    </row>
    <row r="10" spans="2:20" x14ac:dyDescent="0.25">
      <c r="B10" s="34" t="s">
        <v>36</v>
      </c>
      <c r="C10" s="106">
        <v>383450</v>
      </c>
      <c r="D10" s="31">
        <v>430527</v>
      </c>
      <c r="E10" s="143">
        <v>1.1974474548466705</v>
      </c>
      <c r="F10" s="30">
        <v>1.1820348389255573</v>
      </c>
      <c r="G10" s="59">
        <v>73991.834574835026</v>
      </c>
    </row>
    <row r="11" spans="2:20" x14ac:dyDescent="0.25">
      <c r="B11" s="34" t="s">
        <v>37</v>
      </c>
      <c r="C11" s="106">
        <v>447782</v>
      </c>
      <c r="D11" s="31">
        <v>589487</v>
      </c>
      <c r="E11" s="143">
        <v>0.90551641647390579</v>
      </c>
      <c r="F11" s="30">
        <v>1.0077138726980917</v>
      </c>
      <c r="G11" s="59">
        <v>58718.453784392193</v>
      </c>
    </row>
    <row r="12" spans="2:20" x14ac:dyDescent="0.25">
      <c r="B12" s="34" t="s">
        <v>38</v>
      </c>
      <c r="C12" s="106">
        <v>643266</v>
      </c>
      <c r="D12" s="31">
        <v>715827</v>
      </c>
      <c r="E12" s="143">
        <v>0.945027698821995</v>
      </c>
      <c r="F12" s="30">
        <v>0.96854290556336842</v>
      </c>
      <c r="G12" s="59">
        <v>60024.73118644589</v>
      </c>
    </row>
    <row r="13" spans="2:20" x14ac:dyDescent="0.25">
      <c r="B13" s="32" t="s">
        <v>39</v>
      </c>
      <c r="C13" s="106">
        <v>656327</v>
      </c>
      <c r="D13" s="31">
        <v>777663</v>
      </c>
      <c r="E13" s="143">
        <v>0.92193059607327721</v>
      </c>
      <c r="F13" s="30">
        <v>0.97204204215780221</v>
      </c>
      <c r="G13" s="59">
        <v>73500.87738519127</v>
      </c>
    </row>
    <row r="14" spans="2:20" x14ac:dyDescent="0.25">
      <c r="B14" s="32" t="s">
        <v>40</v>
      </c>
      <c r="C14" s="106">
        <v>203537</v>
      </c>
      <c r="D14" s="31">
        <v>262374</v>
      </c>
      <c r="E14" s="143">
        <v>0.87258917851950579</v>
      </c>
      <c r="F14" s="30">
        <v>0.9572859047376121</v>
      </c>
      <c r="G14" s="59">
        <v>46563.790550892998</v>
      </c>
    </row>
    <row r="15" spans="2:20" x14ac:dyDescent="0.25">
      <c r="B15" s="34" t="s">
        <v>41</v>
      </c>
      <c r="C15" s="106">
        <v>311878</v>
      </c>
      <c r="D15" s="31">
        <v>393041</v>
      </c>
      <c r="E15" s="143">
        <v>0.90575762489566436</v>
      </c>
      <c r="F15" s="30">
        <v>0.99148747253797309</v>
      </c>
      <c r="G15" s="59">
        <v>54152.414638676375</v>
      </c>
    </row>
    <row r="16" spans="2:20" ht="15.75" thickBot="1" x14ac:dyDescent="0.3">
      <c r="B16" s="42" t="s">
        <v>42</v>
      </c>
      <c r="C16" s="107">
        <v>58565</v>
      </c>
      <c r="D16" s="28">
        <v>67070</v>
      </c>
      <c r="E16" s="144">
        <v>0.65684918033293338</v>
      </c>
      <c r="F16" s="27">
        <v>0.68537203782096001</v>
      </c>
      <c r="G16" s="61">
        <v>45279.694587744147</v>
      </c>
    </row>
    <row r="17" spans="2:20" x14ac:dyDescent="0.25">
      <c r="B17" s="24" t="s">
        <v>25</v>
      </c>
      <c r="C17" s="25"/>
      <c r="D17" s="25"/>
      <c r="E17" s="25"/>
      <c r="F17" s="25"/>
      <c r="G17" s="25"/>
      <c r="H17" s="25"/>
    </row>
    <row r="18" spans="2:20" x14ac:dyDescent="0.25">
      <c r="B18" s="24" t="s">
        <v>24</v>
      </c>
      <c r="C18" s="25"/>
      <c r="D18" s="25"/>
      <c r="E18" s="25"/>
      <c r="F18" s="25"/>
      <c r="G18" s="25"/>
      <c r="H18" s="25"/>
    </row>
    <row r="19" spans="2:20" x14ac:dyDescent="0.25">
      <c r="B19" s="24" t="s">
        <v>23</v>
      </c>
      <c r="C19" s="23"/>
      <c r="D19" s="23"/>
      <c r="E19" s="23"/>
      <c r="F19" s="23"/>
      <c r="G19" s="23"/>
      <c r="H19" s="23"/>
    </row>
    <row r="20" spans="2:20" x14ac:dyDescent="0.25">
      <c r="B20" s="23"/>
      <c r="C20" s="23"/>
      <c r="D20" s="23"/>
      <c r="E20" s="23"/>
      <c r="F20" s="23"/>
      <c r="G20" s="23"/>
      <c r="H20" s="23"/>
    </row>
    <row r="21" spans="2:20" ht="15.75" thickBot="1" x14ac:dyDescent="0.3">
      <c r="B21" s="39" t="s">
        <v>185</v>
      </c>
      <c r="C21" s="23"/>
      <c r="D21" s="23"/>
      <c r="E21" s="23"/>
      <c r="F21" s="23"/>
      <c r="G21" s="23"/>
      <c r="H21" s="23"/>
    </row>
    <row r="22" spans="2:20" ht="15.75" customHeight="1" x14ac:dyDescent="0.25">
      <c r="B22" s="323" t="s">
        <v>72</v>
      </c>
      <c r="C22" s="325" t="s">
        <v>30</v>
      </c>
      <c r="D22" s="326"/>
      <c r="E22" s="327" t="s">
        <v>22</v>
      </c>
      <c r="F22" s="328"/>
      <c r="G22" s="329" t="s">
        <v>171</v>
      </c>
    </row>
    <row r="23" spans="2:20" x14ac:dyDescent="0.25">
      <c r="B23" s="324"/>
      <c r="C23" s="169">
        <v>2005</v>
      </c>
      <c r="D23" s="169">
        <v>2015</v>
      </c>
      <c r="E23" s="170">
        <v>2005</v>
      </c>
      <c r="F23" s="171">
        <v>2015</v>
      </c>
      <c r="G23" s="330"/>
    </row>
    <row r="24" spans="2:20" x14ac:dyDescent="0.25">
      <c r="B24" s="38" t="s">
        <v>5</v>
      </c>
      <c r="C24" s="106">
        <v>2733675</v>
      </c>
      <c r="D24" s="37">
        <v>2756434</v>
      </c>
      <c r="E24" s="36">
        <v>1</v>
      </c>
      <c r="F24" s="36">
        <v>1</v>
      </c>
      <c r="G24" s="35">
        <v>77900.402573034575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2:20" x14ac:dyDescent="0.25">
      <c r="B25" s="34" t="s">
        <v>1</v>
      </c>
      <c r="C25" s="106">
        <v>151945</v>
      </c>
      <c r="D25" s="31">
        <v>176757</v>
      </c>
      <c r="E25" s="30">
        <v>2.0435896941112297</v>
      </c>
      <c r="F25" s="30">
        <v>2.3944395866722918</v>
      </c>
      <c r="G25" s="29">
        <v>89055.617361688652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2:20" x14ac:dyDescent="0.25">
      <c r="B26" s="34" t="s">
        <v>33</v>
      </c>
      <c r="C26" s="106">
        <v>193712</v>
      </c>
      <c r="D26" s="31">
        <v>198144</v>
      </c>
      <c r="E26" s="30">
        <v>13.967310841154138</v>
      </c>
      <c r="F26" s="30">
        <v>13.484804262045717</v>
      </c>
      <c r="G26" s="29">
        <v>107548.99981326712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2:20" x14ac:dyDescent="0.25">
      <c r="B27" s="34" t="s">
        <v>34</v>
      </c>
      <c r="C27" s="106">
        <v>94046</v>
      </c>
      <c r="D27" s="31">
        <v>98853</v>
      </c>
      <c r="E27" s="30">
        <v>1.1510849604293922</v>
      </c>
      <c r="F27" s="30">
        <v>1.2051378743155781</v>
      </c>
      <c r="G27" s="29">
        <v>73229.997481108308</v>
      </c>
    </row>
    <row r="28" spans="2:20" x14ac:dyDescent="0.25">
      <c r="B28" s="34" t="s">
        <v>35</v>
      </c>
      <c r="C28" s="106">
        <v>37293</v>
      </c>
      <c r="D28" s="31">
        <v>36569</v>
      </c>
      <c r="E28" s="30">
        <v>1.0209971796816824</v>
      </c>
      <c r="F28" s="30">
        <v>1.0082021776772279</v>
      </c>
      <c r="G28" s="29">
        <v>63042.126391205667</v>
      </c>
    </row>
    <row r="29" spans="2:20" x14ac:dyDescent="0.25">
      <c r="B29" s="34" t="s">
        <v>36</v>
      </c>
      <c r="C29" s="106">
        <v>125812</v>
      </c>
      <c r="D29" s="31">
        <v>144023</v>
      </c>
      <c r="E29" s="30">
        <v>2.4245669498726028</v>
      </c>
      <c r="F29" s="30">
        <v>2.8127655056768042</v>
      </c>
      <c r="G29" s="29">
        <v>97121.798997382357</v>
      </c>
    </row>
    <row r="30" spans="2:20" x14ac:dyDescent="0.25">
      <c r="B30" s="34" t="s">
        <v>37</v>
      </c>
      <c r="C30" s="106">
        <v>61631</v>
      </c>
      <c r="D30" s="31">
        <v>70278</v>
      </c>
      <c r="E30" s="30">
        <v>0.76911857895419422</v>
      </c>
      <c r="F30" s="30">
        <v>0.85458288207140831</v>
      </c>
      <c r="G30" s="29">
        <v>67109.743831640051</v>
      </c>
    </row>
    <row r="31" spans="2:20" x14ac:dyDescent="0.25">
      <c r="B31" s="34" t="s">
        <v>38</v>
      </c>
      <c r="C31" s="106">
        <v>76892</v>
      </c>
      <c r="D31" s="31">
        <v>76431</v>
      </c>
      <c r="E31" s="30">
        <v>0.6971070732333654</v>
      </c>
      <c r="F31" s="30">
        <v>0.73561761649166602</v>
      </c>
      <c r="G31" s="29">
        <v>74496.834936086147</v>
      </c>
    </row>
    <row r="32" spans="2:20" x14ac:dyDescent="0.25">
      <c r="B32" s="32" t="s">
        <v>39</v>
      </c>
      <c r="C32" s="106">
        <v>105874</v>
      </c>
      <c r="D32" s="31">
        <v>95858</v>
      </c>
      <c r="E32" s="30">
        <v>0.91776537810221104</v>
      </c>
      <c r="F32" s="30">
        <v>0.85230250851989431</v>
      </c>
      <c r="G32" s="29">
        <v>72520.455747042506</v>
      </c>
    </row>
    <row r="33" spans="2:20" x14ac:dyDescent="0.25">
      <c r="B33" s="32" t="s">
        <v>40</v>
      </c>
      <c r="C33" s="106">
        <v>28658</v>
      </c>
      <c r="D33" s="31">
        <v>32786</v>
      </c>
      <c r="E33" s="30">
        <v>0.75818768058216945</v>
      </c>
      <c r="F33" s="30">
        <v>0.85090503380005245</v>
      </c>
      <c r="G33" s="29">
        <v>66611.229518697</v>
      </c>
    </row>
    <row r="34" spans="2:20" x14ac:dyDescent="0.25">
      <c r="B34" s="34" t="s">
        <v>41</v>
      </c>
      <c r="C34" s="106">
        <v>49272</v>
      </c>
      <c r="D34" s="31">
        <v>49120</v>
      </c>
      <c r="E34" s="30">
        <v>0.88306330975315572</v>
      </c>
      <c r="F34" s="30">
        <v>0.8814131461260849</v>
      </c>
      <c r="G34" s="29">
        <v>77305.906392508143</v>
      </c>
    </row>
    <row r="35" spans="2:20" ht="15.75" thickBot="1" x14ac:dyDescent="0.3">
      <c r="B35" s="42" t="s">
        <v>42</v>
      </c>
      <c r="C35" s="107">
        <v>21931</v>
      </c>
      <c r="D35" s="28">
        <v>23206</v>
      </c>
      <c r="E35" s="27">
        <v>1.5179250951461203</v>
      </c>
      <c r="F35" s="27">
        <v>1.6868254848526063</v>
      </c>
      <c r="G35" s="26">
        <v>71775.169611307414</v>
      </c>
    </row>
    <row r="36" spans="2:20" x14ac:dyDescent="0.25">
      <c r="B36" s="24" t="s">
        <v>25</v>
      </c>
      <c r="C36" s="25"/>
      <c r="D36" s="25"/>
      <c r="E36" s="25"/>
      <c r="F36" s="25"/>
      <c r="G36" s="25"/>
      <c r="H36" s="25"/>
    </row>
    <row r="37" spans="2:20" x14ac:dyDescent="0.25">
      <c r="B37" s="24" t="s">
        <v>24</v>
      </c>
      <c r="C37" s="25"/>
      <c r="D37" s="25"/>
      <c r="E37" s="25"/>
      <c r="F37" s="25"/>
      <c r="G37" s="25"/>
      <c r="H37" s="25"/>
    </row>
    <row r="38" spans="2:20" x14ac:dyDescent="0.25">
      <c r="B38" s="24" t="s">
        <v>23</v>
      </c>
      <c r="C38" s="23"/>
      <c r="D38" s="23"/>
      <c r="E38" s="23"/>
      <c r="F38" s="23"/>
      <c r="G38" s="23"/>
      <c r="H38" s="23"/>
    </row>
    <row r="39" spans="2:20" x14ac:dyDescent="0.25">
      <c r="B39" s="24"/>
      <c r="C39" s="23"/>
      <c r="D39" s="23"/>
      <c r="E39" s="23"/>
      <c r="F39" s="23"/>
      <c r="G39" s="23"/>
      <c r="H39" s="23"/>
    </row>
    <row r="40" spans="2:20" ht="15.75" thickBot="1" x14ac:dyDescent="0.3">
      <c r="B40" s="39" t="s">
        <v>186</v>
      </c>
      <c r="C40" s="23"/>
      <c r="D40" s="23"/>
      <c r="E40" s="23"/>
      <c r="F40" s="23"/>
      <c r="G40" s="23"/>
      <c r="H40" s="23"/>
    </row>
    <row r="41" spans="2:20" x14ac:dyDescent="0.25">
      <c r="B41" s="305" t="s">
        <v>72</v>
      </c>
      <c r="C41" s="307" t="s">
        <v>30</v>
      </c>
      <c r="D41" s="308"/>
      <c r="E41" s="309" t="s">
        <v>22</v>
      </c>
      <c r="F41" s="310"/>
      <c r="G41" s="311" t="s">
        <v>171</v>
      </c>
    </row>
    <row r="42" spans="2:20" x14ac:dyDescent="0.25">
      <c r="B42" s="306"/>
      <c r="C42" s="172">
        <v>2005</v>
      </c>
      <c r="D42" s="172">
        <v>2015</v>
      </c>
      <c r="E42" s="173">
        <v>2005</v>
      </c>
      <c r="F42" s="174">
        <v>2015</v>
      </c>
      <c r="G42" s="312"/>
    </row>
    <row r="43" spans="2:20" x14ac:dyDescent="0.25">
      <c r="B43" s="38" t="s">
        <v>5</v>
      </c>
      <c r="C43" s="106">
        <v>14190394</v>
      </c>
      <c r="D43" s="37">
        <v>12291676</v>
      </c>
      <c r="E43" s="36">
        <v>1</v>
      </c>
      <c r="F43" s="36">
        <v>1</v>
      </c>
      <c r="G43" s="35">
        <v>64305.243766269137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2:20" x14ac:dyDescent="0.25">
      <c r="B44" s="34" t="s">
        <v>1</v>
      </c>
      <c r="C44" s="106">
        <v>295712</v>
      </c>
      <c r="D44" s="31">
        <v>232652</v>
      </c>
      <c r="E44" s="30">
        <v>0.76617621567244454</v>
      </c>
      <c r="F44" s="30">
        <v>0.70675769640663577</v>
      </c>
      <c r="G44" s="29">
        <v>57777.97907604491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2:20" x14ac:dyDescent="0.25">
      <c r="B45" s="34" t="s">
        <v>33</v>
      </c>
      <c r="C45" s="106">
        <v>2107</v>
      </c>
      <c r="D45" s="31">
        <v>1094</v>
      </c>
      <c r="E45" s="30">
        <v>2.9266664978328749E-2</v>
      </c>
      <c r="F45" s="30">
        <v>1.6696196102538648E-2</v>
      </c>
      <c r="G45" s="29">
        <v>95840.042047531999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2:20" x14ac:dyDescent="0.25">
      <c r="B46" s="34" t="s">
        <v>34</v>
      </c>
      <c r="C46" s="106">
        <v>449805</v>
      </c>
      <c r="D46" s="31">
        <v>375416</v>
      </c>
      <c r="E46" s="30">
        <v>1.0605807905391367</v>
      </c>
      <c r="F46" s="30">
        <v>1.0263515765309508</v>
      </c>
      <c r="G46" s="29">
        <v>55974.382040190081</v>
      </c>
    </row>
    <row r="47" spans="2:20" x14ac:dyDescent="0.25">
      <c r="B47" s="34" t="s">
        <v>35</v>
      </c>
      <c r="C47" s="106">
        <v>262098</v>
      </c>
      <c r="D47" s="31">
        <v>241345</v>
      </c>
      <c r="E47" s="30">
        <v>1.3823351627025344</v>
      </c>
      <c r="F47" s="30">
        <v>1.4921392235384714</v>
      </c>
      <c r="G47" s="29">
        <v>56710.688789906562</v>
      </c>
    </row>
    <row r="48" spans="2:20" x14ac:dyDescent="0.25">
      <c r="B48" s="34" t="s">
        <v>36</v>
      </c>
      <c r="C48" s="106">
        <v>140499</v>
      </c>
      <c r="D48" s="31">
        <v>103757</v>
      </c>
      <c r="E48" s="30">
        <v>0.52160023080704654</v>
      </c>
      <c r="F48" s="30">
        <v>0.45441805111669159</v>
      </c>
      <c r="G48" s="29">
        <v>73363.188488487518</v>
      </c>
    </row>
    <row r="49" spans="2:21" x14ac:dyDescent="0.25">
      <c r="B49" s="34" t="s">
        <v>37</v>
      </c>
      <c r="C49" s="106">
        <v>569146</v>
      </c>
      <c r="D49" s="31">
        <v>461030</v>
      </c>
      <c r="E49" s="30">
        <v>1.3682649529763833</v>
      </c>
      <c r="F49" s="30">
        <v>1.2571887220515054</v>
      </c>
      <c r="G49" s="29">
        <v>56578.098418757996</v>
      </c>
    </row>
    <row r="50" spans="2:21" x14ac:dyDescent="0.25">
      <c r="B50" s="34" t="s">
        <v>38</v>
      </c>
      <c r="C50" s="106">
        <v>811894</v>
      </c>
      <c r="D50" s="31">
        <v>685975</v>
      </c>
      <c r="E50" s="30">
        <v>1.417979953667537</v>
      </c>
      <c r="F50" s="30">
        <v>1.4805646019684251</v>
      </c>
      <c r="G50" s="29">
        <v>58189.643312074055</v>
      </c>
    </row>
    <row r="51" spans="2:21" x14ac:dyDescent="0.25">
      <c r="B51" s="32" t="s">
        <v>39</v>
      </c>
      <c r="C51" s="106">
        <v>682283</v>
      </c>
      <c r="D51" s="31">
        <v>567468</v>
      </c>
      <c r="E51" s="30">
        <v>1.1393556923616377</v>
      </c>
      <c r="F51" s="30">
        <v>1.131470599568938</v>
      </c>
      <c r="G51" s="29">
        <v>59548.552307795333</v>
      </c>
    </row>
    <row r="52" spans="2:21" x14ac:dyDescent="0.25">
      <c r="B52" s="32" t="s">
        <v>40</v>
      </c>
      <c r="C52" s="106">
        <v>262714</v>
      </c>
      <c r="D52" s="31">
        <v>235855</v>
      </c>
      <c r="E52" s="30">
        <v>1.3389565658125324</v>
      </c>
      <c r="F52" s="30">
        <v>1.3726955948639592</v>
      </c>
      <c r="G52" s="29">
        <v>56617.009527039918</v>
      </c>
    </row>
    <row r="53" spans="2:21" x14ac:dyDescent="0.25">
      <c r="B53" s="34" t="s">
        <v>41</v>
      </c>
      <c r="C53" s="106">
        <v>408292</v>
      </c>
      <c r="D53" s="31">
        <v>332381</v>
      </c>
      <c r="E53" s="30">
        <v>1.4096618526463716</v>
      </c>
      <c r="F53" s="30">
        <v>1.337500182005757</v>
      </c>
      <c r="G53" s="29">
        <v>57331.069465462824</v>
      </c>
    </row>
    <row r="54" spans="2:21" ht="15.75" thickBot="1" x14ac:dyDescent="0.3">
      <c r="B54" s="42" t="s">
        <v>42</v>
      </c>
      <c r="C54" s="107">
        <v>62182</v>
      </c>
      <c r="D54" s="28">
        <v>47652</v>
      </c>
      <c r="E54" s="27">
        <v>0.829104017763996</v>
      </c>
      <c r="F54" s="27">
        <v>0.77676114484218062</v>
      </c>
      <c r="G54" s="26">
        <v>55830.136909258792</v>
      </c>
    </row>
    <row r="55" spans="2:21" x14ac:dyDescent="0.25">
      <c r="B55" s="24" t="s">
        <v>25</v>
      </c>
      <c r="C55" s="25"/>
      <c r="D55" s="25"/>
      <c r="E55" s="25"/>
      <c r="F55" s="25"/>
      <c r="G55" s="25"/>
      <c r="H55" s="25"/>
    </row>
    <row r="56" spans="2:21" x14ac:dyDescent="0.25">
      <c r="B56" s="24" t="s">
        <v>24</v>
      </c>
      <c r="C56" s="25"/>
      <c r="D56" s="25"/>
      <c r="E56" s="25"/>
      <c r="F56" s="25"/>
      <c r="G56" s="25"/>
      <c r="H56" s="25"/>
    </row>
    <row r="57" spans="2:21" x14ac:dyDescent="0.25">
      <c r="B57" s="24" t="s">
        <v>23</v>
      </c>
      <c r="C57" s="23"/>
      <c r="D57" s="23"/>
      <c r="E57" s="23"/>
      <c r="F57" s="23"/>
      <c r="G57" s="23"/>
      <c r="H57" s="23"/>
    </row>
    <row r="58" spans="2:21" x14ac:dyDescent="0.25">
      <c r="B58" s="24"/>
      <c r="C58" s="23"/>
      <c r="D58" s="23"/>
      <c r="E58" s="23"/>
      <c r="F58" s="23"/>
      <c r="G58" s="23"/>
      <c r="H58" s="23"/>
    </row>
    <row r="59" spans="2:21" ht="15.75" thickBot="1" x14ac:dyDescent="0.3">
      <c r="B59" s="39" t="s">
        <v>187</v>
      </c>
      <c r="C59" s="23"/>
      <c r="D59" s="23"/>
      <c r="E59" s="23"/>
      <c r="F59" s="23"/>
      <c r="G59" s="23"/>
      <c r="H59" s="23"/>
    </row>
    <row r="60" spans="2:21" ht="26.25" customHeight="1" x14ac:dyDescent="0.25">
      <c r="B60" s="313" t="s">
        <v>21</v>
      </c>
      <c r="C60" s="315" t="s">
        <v>30</v>
      </c>
      <c r="D60" s="316"/>
      <c r="E60" s="317" t="s">
        <v>22</v>
      </c>
      <c r="F60" s="318"/>
      <c r="G60" s="319" t="s">
        <v>173</v>
      </c>
      <c r="H60" s="293" t="s">
        <v>172</v>
      </c>
    </row>
    <row r="61" spans="2:21" x14ac:dyDescent="0.25">
      <c r="B61" s="314"/>
      <c r="C61" s="166">
        <v>2005</v>
      </c>
      <c r="D61" s="166">
        <v>2015</v>
      </c>
      <c r="E61" s="167">
        <v>2005</v>
      </c>
      <c r="F61" s="168">
        <v>2015</v>
      </c>
      <c r="G61" s="320"/>
      <c r="H61" s="294"/>
    </row>
    <row r="62" spans="2:21" x14ac:dyDescent="0.25">
      <c r="B62" s="38" t="s">
        <v>9</v>
      </c>
      <c r="C62" s="31">
        <v>652663</v>
      </c>
      <c r="D62" s="37">
        <v>697794</v>
      </c>
      <c r="E62" s="30">
        <v>0.93522363086753357</v>
      </c>
      <c r="F62" s="36">
        <v>1.3288706286898686</v>
      </c>
      <c r="G62" s="35">
        <v>81958.583316852819</v>
      </c>
      <c r="H62" s="64">
        <f>VLOOKUP($B62,'Reg. Data Sum (15)'!$B$35:$C$49,2,FALSE)</f>
        <v>60145.174468291101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2:21" x14ac:dyDescent="0.25">
      <c r="B63" s="34" t="s">
        <v>11</v>
      </c>
      <c r="C63" s="31">
        <v>607392</v>
      </c>
      <c r="D63" s="31">
        <v>647248</v>
      </c>
      <c r="E63" s="30">
        <v>1.3237682680538552</v>
      </c>
      <c r="F63" s="30">
        <v>0.90619365026311249</v>
      </c>
      <c r="G63" s="29">
        <v>40584.170767619209</v>
      </c>
      <c r="H63" s="59">
        <f>VLOOKUP($B63,'Reg. Data Sum (15)'!$B$35:$C$49,2,FALSE)</f>
        <v>39108.547815641243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2:21" x14ac:dyDescent="0.25">
      <c r="B64" s="34" t="s">
        <v>8</v>
      </c>
      <c r="C64" s="31">
        <v>365336</v>
      </c>
      <c r="D64" s="31">
        <v>478617</v>
      </c>
      <c r="E64" s="30">
        <v>0.81508534463485749</v>
      </c>
      <c r="F64" s="30">
        <v>0.84776612165187015</v>
      </c>
      <c r="G64" s="29">
        <v>46630.457491062793</v>
      </c>
      <c r="H64" s="59">
        <f>VLOOKUP($B64,'Reg. Data Sum (15)'!$B$35:$C$49,2,FALSE)</f>
        <v>43603.521969901631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2:8" x14ac:dyDescent="0.25">
      <c r="B65" s="34" t="s">
        <v>7</v>
      </c>
      <c r="C65" s="31">
        <v>355375</v>
      </c>
      <c r="D65" s="31">
        <v>384750</v>
      </c>
      <c r="E65" s="30">
        <v>0.95375961018563038</v>
      </c>
      <c r="F65" s="30">
        <v>0.95137043391044041</v>
      </c>
      <c r="G65" s="29">
        <v>19148.263984405457</v>
      </c>
      <c r="H65" s="59">
        <f>VLOOKUP($B65,'Reg. Data Sum (15)'!$B$35:$C$49,2,FALSE)</f>
        <v>19387.493371474367</v>
      </c>
    </row>
    <row r="66" spans="2:8" x14ac:dyDescent="0.25">
      <c r="B66" s="34" t="s">
        <v>28</v>
      </c>
      <c r="C66" s="31">
        <v>329587</v>
      </c>
      <c r="D66" s="31">
        <v>369883</v>
      </c>
      <c r="E66" s="30">
        <v>0.95120258257084422</v>
      </c>
      <c r="F66" s="30">
        <v>0.99643044084128496</v>
      </c>
      <c r="G66" s="29">
        <v>43399.535953260893</v>
      </c>
      <c r="H66" s="59">
        <f>VLOOKUP($B66,'Reg. Data Sum (15)'!$B$35:$C$49,2,FALSE)</f>
        <v>43493.222597552121</v>
      </c>
    </row>
    <row r="67" spans="2:8" x14ac:dyDescent="0.25">
      <c r="B67" s="34" t="s">
        <v>3</v>
      </c>
      <c r="C67" s="31">
        <v>295712</v>
      </c>
      <c r="D67" s="31">
        <v>232652</v>
      </c>
      <c r="E67" s="30">
        <v>0.76617621567244454</v>
      </c>
      <c r="F67" s="30">
        <v>0.70675769640663577</v>
      </c>
      <c r="G67" s="29">
        <v>57777.97907604491</v>
      </c>
      <c r="H67" s="59">
        <f>VLOOKUP($B67,'Reg. Data Sum (15)'!$B$35:$C$49,2,FALSE)</f>
        <v>57525.667521625255</v>
      </c>
    </row>
    <row r="68" spans="2:8" x14ac:dyDescent="0.25">
      <c r="B68" s="34" t="s">
        <v>10</v>
      </c>
      <c r="C68" s="31">
        <v>243964</v>
      </c>
      <c r="D68" s="31">
        <v>184987</v>
      </c>
      <c r="E68" s="30">
        <v>1.2339180262818745</v>
      </c>
      <c r="F68" s="30">
        <v>0.88232296591324444</v>
      </c>
      <c r="G68" s="29">
        <v>77423.784157805683</v>
      </c>
      <c r="H68" s="59">
        <f>VLOOKUP($B68,'Reg. Data Sum (15)'!$B$35:$C$49,2,FALSE)</f>
        <v>73976.731736093818</v>
      </c>
    </row>
    <row r="69" spans="2:8" x14ac:dyDescent="0.25">
      <c r="B69" s="34" t="s">
        <v>2</v>
      </c>
      <c r="C69" s="31">
        <v>191122</v>
      </c>
      <c r="D69" s="31">
        <v>184358</v>
      </c>
      <c r="E69" s="30">
        <v>0.87422849032383931</v>
      </c>
      <c r="F69" s="30">
        <v>1.071618926188604</v>
      </c>
      <c r="G69" s="29">
        <v>51560.109634515451</v>
      </c>
      <c r="H69" s="59">
        <f>VLOOKUP($B69,'Reg. Data Sum (15)'!$B$35:$C$49,2,FALSE)</f>
        <v>49597.106617379839</v>
      </c>
    </row>
    <row r="70" spans="2:8" x14ac:dyDescent="0.25">
      <c r="B70" s="32" t="s">
        <v>27</v>
      </c>
      <c r="C70" s="31">
        <v>151945</v>
      </c>
      <c r="D70" s="31">
        <v>176757</v>
      </c>
      <c r="E70" s="30">
        <v>2.0435896941112297</v>
      </c>
      <c r="F70" s="30">
        <v>2.3944395866722918</v>
      </c>
      <c r="G70" s="29">
        <v>89055.617361688652</v>
      </c>
      <c r="H70" s="59">
        <f>VLOOKUP($B70,'Reg. Data Sum (15)'!$B$35:$C$49,2,FALSE)</f>
        <v>69197.807531032639</v>
      </c>
    </row>
    <row r="71" spans="2:8" x14ac:dyDescent="0.25">
      <c r="B71" s="32" t="s">
        <v>26</v>
      </c>
      <c r="C71" s="31">
        <v>140069</v>
      </c>
      <c r="D71" s="31">
        <v>145291</v>
      </c>
      <c r="E71" s="30">
        <v>1.1374606926546673</v>
      </c>
      <c r="F71" s="30">
        <v>1.188005656858595</v>
      </c>
      <c r="G71" s="29">
        <v>48704.66353043203</v>
      </c>
      <c r="H71" s="59">
        <f>VLOOKUP($B71,'Reg. Data Sum (15)'!$B$35:$C$49,2,FALSE)</f>
        <v>48960.193849719093</v>
      </c>
    </row>
    <row r="72" spans="2:8" x14ac:dyDescent="0.25">
      <c r="B72" s="34" t="s">
        <v>6</v>
      </c>
      <c r="C72" s="31">
        <v>124937</v>
      </c>
      <c r="D72" s="31">
        <v>134593</v>
      </c>
      <c r="E72" s="30">
        <v>1.0623265925185266</v>
      </c>
      <c r="F72" s="30">
        <v>1.1663608515263009</v>
      </c>
      <c r="G72" s="29">
        <v>41113.781207046428</v>
      </c>
      <c r="H72" s="59">
        <f>VLOOKUP($B72,'Reg. Data Sum (15)'!$B$35:$C$49,2,FALSE)</f>
        <v>29369.668325990449</v>
      </c>
    </row>
    <row r="73" spans="2:8" x14ac:dyDescent="0.25">
      <c r="B73" s="34" t="s">
        <v>4</v>
      </c>
      <c r="C73" s="31">
        <v>93292</v>
      </c>
      <c r="D73" s="31">
        <v>69505</v>
      </c>
      <c r="E73" s="30">
        <v>1.1222354391046356</v>
      </c>
      <c r="F73" s="30">
        <v>0.94234468089777979</v>
      </c>
      <c r="G73" s="29">
        <v>95307.097057765626</v>
      </c>
      <c r="H73" s="59">
        <f>VLOOKUP($B73,'Reg. Data Sum (15)'!$B$35:$C$49,2,FALSE)</f>
        <v>74395.005384102726</v>
      </c>
    </row>
    <row r="74" spans="2:8" ht="15.75" thickBot="1" x14ac:dyDescent="0.3">
      <c r="B74" s="41" t="s">
        <v>12</v>
      </c>
      <c r="C74" s="28">
        <v>21837</v>
      </c>
      <c r="D74" s="40">
        <v>19684</v>
      </c>
      <c r="E74" s="27">
        <v>0.46569202440873492</v>
      </c>
      <c r="F74" s="27">
        <v>0.3672981776329583</v>
      </c>
      <c r="G74" s="26">
        <v>44329.277382645807</v>
      </c>
      <c r="H74" s="61">
        <f>VLOOKUP($B74,'Reg. Data Sum (15)'!$B$35:$C$49,2,FALSE)</f>
        <v>49820.322886457849</v>
      </c>
    </row>
    <row r="75" spans="2:8" x14ac:dyDescent="0.25">
      <c r="B75" s="24" t="s">
        <v>25</v>
      </c>
      <c r="C75" s="25"/>
      <c r="D75" s="25"/>
      <c r="E75" s="25"/>
      <c r="F75" s="25"/>
      <c r="G75" s="25"/>
      <c r="H75" s="25"/>
    </row>
    <row r="76" spans="2:8" x14ac:dyDescent="0.25">
      <c r="B76" s="24" t="s">
        <v>24</v>
      </c>
      <c r="C76" s="25"/>
      <c r="D76" s="25"/>
      <c r="E76" s="25"/>
      <c r="F76" s="25"/>
      <c r="G76" s="25"/>
      <c r="H76" s="25"/>
    </row>
    <row r="77" spans="2:8" x14ac:dyDescent="0.25">
      <c r="B77" s="24" t="s">
        <v>23</v>
      </c>
      <c r="C77" s="23"/>
      <c r="D77" s="23"/>
      <c r="E77" s="23"/>
      <c r="F77" s="23"/>
      <c r="G77" s="23"/>
      <c r="H77" s="23"/>
    </row>
    <row r="78" spans="2:8" x14ac:dyDescent="0.25">
      <c r="B78" s="24"/>
      <c r="C78" s="23"/>
      <c r="D78" s="23"/>
      <c r="E78" s="23"/>
      <c r="F78" s="23"/>
      <c r="G78" s="23"/>
      <c r="H78" s="23"/>
    </row>
    <row r="79" spans="2:8" ht="15.75" thickBot="1" x14ac:dyDescent="0.3">
      <c r="B79" s="39" t="s">
        <v>188</v>
      </c>
      <c r="C79" s="23"/>
      <c r="D79" s="23"/>
      <c r="E79" s="23"/>
      <c r="F79" s="23"/>
      <c r="G79" s="23"/>
      <c r="H79" s="23"/>
    </row>
    <row r="80" spans="2:8" ht="26.25" customHeight="1" x14ac:dyDescent="0.25">
      <c r="B80" s="295" t="s">
        <v>21</v>
      </c>
      <c r="C80" s="297" t="s">
        <v>30</v>
      </c>
      <c r="D80" s="298"/>
      <c r="E80" s="299" t="s">
        <v>22</v>
      </c>
      <c r="F80" s="300"/>
      <c r="G80" s="301" t="s">
        <v>174</v>
      </c>
      <c r="H80" s="303" t="s">
        <v>172</v>
      </c>
    </row>
    <row r="81" spans="2:13" x14ac:dyDescent="0.25">
      <c r="B81" s="296"/>
      <c r="C81" s="175">
        <v>2005</v>
      </c>
      <c r="D81" s="175">
        <v>2015</v>
      </c>
      <c r="E81" s="176">
        <v>2005</v>
      </c>
      <c r="F81" s="177">
        <v>2015</v>
      </c>
      <c r="G81" s="302"/>
      <c r="H81" s="304"/>
    </row>
    <row r="82" spans="2:13" x14ac:dyDescent="0.25">
      <c r="B82" s="62" t="s">
        <v>27</v>
      </c>
      <c r="C82" s="31">
        <v>193712</v>
      </c>
      <c r="D82" s="37">
        <f>VLOOKUP($B82,'Reg. Data Sum (15)'!B$3:N$17,4,FALSE)</f>
        <v>210592</v>
      </c>
      <c r="E82" s="30">
        <v>13.967310841154138</v>
      </c>
      <c r="F82" s="30">
        <f>VLOOKUP($B82,'Reg. Data Sum (15)'!$B$51:$N$65,4,FALSE)</f>
        <v>13.02574402611687</v>
      </c>
      <c r="G82" s="29">
        <f>VLOOKUP($B82,'Reg. Data Sum (15)'!$B$35:$N$49,4,FALSE)</f>
        <v>96787.730564313941</v>
      </c>
      <c r="H82" s="59">
        <f>VLOOKUP($B82,'Reg. Data Sum (15)'!$B$35:$C$49,2,FALSE)</f>
        <v>69197.807531032639</v>
      </c>
    </row>
    <row r="83" spans="2:13" x14ac:dyDescent="0.25">
      <c r="B83" s="34" t="s">
        <v>9</v>
      </c>
      <c r="C83" s="31">
        <v>141848</v>
      </c>
      <c r="D83" s="37">
        <f>VLOOKUP($B83,'Reg. Data Sum (15)'!B$3:N$17,4,FALSE)</f>
        <v>143318</v>
      </c>
      <c r="E83" s="30">
        <v>1.6573533051892642</v>
      </c>
      <c r="F83" s="30">
        <f>VLOOKUP($B83,'Reg. Data Sum (15)'!$B$51:$N$65,4,FALSE)</f>
        <v>1.581129450660153</v>
      </c>
      <c r="G83" s="29">
        <f>VLOOKUP($B83,'Reg. Data Sum (15)'!$B$35:$N$49,4,FALSE)</f>
        <v>97333.28106727697</v>
      </c>
      <c r="H83" s="59">
        <f>VLOOKUP($B83,'Reg. Data Sum (15)'!$B$35:$C$49,2,FALSE)</f>
        <v>60145.174468291101</v>
      </c>
      <c r="M83" s="29"/>
    </row>
    <row r="84" spans="2:13" x14ac:dyDescent="0.25">
      <c r="B84" s="34" t="s">
        <v>8</v>
      </c>
      <c r="C84" s="31">
        <v>86224</v>
      </c>
      <c r="D84" s="37">
        <f>VLOOKUP($B84,'Reg. Data Sum (15)'!B$3:N$17,4,FALSE)</f>
        <v>96590</v>
      </c>
      <c r="E84" s="30">
        <v>1.0313065221705044</v>
      </c>
      <c r="F84" s="30">
        <f>VLOOKUP($B84,'Reg. Data Sum (15)'!$B$51:$N$65,4,FALSE)</f>
        <v>0.95456456867637796</v>
      </c>
      <c r="G84" s="29">
        <f>VLOOKUP($B84,'Reg. Data Sum (15)'!$B$35:$N$49,4,FALSE)</f>
        <v>55778.899140697795</v>
      </c>
      <c r="H84" s="59">
        <f>VLOOKUP($B84,'Reg. Data Sum (15)'!$B$35:$C$49,2,FALSE)</f>
        <v>43603.521969901631</v>
      </c>
    </row>
    <row r="85" spans="2:13" x14ac:dyDescent="0.25">
      <c r="B85" s="34" t="s">
        <v>7</v>
      </c>
      <c r="C85" s="31">
        <v>55614</v>
      </c>
      <c r="D85" s="37">
        <f>VLOOKUP($B85,'Reg. Data Sum (15)'!B$3:N$17,4,FALSE)</f>
        <v>59518</v>
      </c>
      <c r="E85" s="30">
        <v>2.5351291858701739</v>
      </c>
      <c r="F85" s="30">
        <f>VLOOKUP($B85,'Reg. Data Sum (15)'!$B$51:$N$65,4,FALSE)</f>
        <v>0.84367037854620663</v>
      </c>
      <c r="G85" s="29">
        <f>VLOOKUP($B85,'Reg. Data Sum (15)'!$B$35:$N$49,4,FALSE)</f>
        <v>32435.816542894587</v>
      </c>
      <c r="H85" s="59">
        <f>VLOOKUP($B85,'Reg. Data Sum (15)'!$B$35:$C$49,2,FALSE)</f>
        <v>19387.493371474367</v>
      </c>
    </row>
    <row r="86" spans="2:13" x14ac:dyDescent="0.25">
      <c r="B86" s="34" t="s">
        <v>6</v>
      </c>
      <c r="C86" s="31">
        <v>53692</v>
      </c>
      <c r="D86" s="37">
        <f>VLOOKUP($B86,'Reg. Data Sum (15)'!B$3:N$17,4,FALSE)</f>
        <v>61798</v>
      </c>
      <c r="E86" s="30">
        <v>0.83073309410587304</v>
      </c>
      <c r="F86" s="30">
        <f>VLOOKUP($B86,'Reg. Data Sum (15)'!$B$51:$N$65,4,FALSE)</f>
        <v>2.6195349446038581</v>
      </c>
      <c r="G86" s="29">
        <f>VLOOKUP($B86,'Reg. Data Sum (15)'!$B$35:$N$49,4,FALSE)</f>
        <v>73918.828360141109</v>
      </c>
      <c r="H86" s="59">
        <f>VLOOKUP($B86,'Reg. Data Sum (15)'!$B$35:$C$49,2,FALSE)</f>
        <v>29369.668325990449</v>
      </c>
    </row>
    <row r="87" spans="2:13" x14ac:dyDescent="0.25">
      <c r="B87" s="32" t="s">
        <v>26</v>
      </c>
      <c r="C87" s="31">
        <v>33367</v>
      </c>
      <c r="D87" s="37">
        <f>VLOOKUP($B87,'Reg. Data Sum (15)'!B$3:N$17,4,FALSE)</f>
        <v>30845</v>
      </c>
      <c r="E87" s="30">
        <v>1.4526484126788322</v>
      </c>
      <c r="F87" s="30">
        <f>VLOOKUP($B87,'Reg. Data Sum (15)'!$B$51:$N$65,4,FALSE)</f>
        <v>1.2346849334492769</v>
      </c>
      <c r="G87" s="29">
        <f>VLOOKUP($B87,'Reg. Data Sum (15)'!$B$35:$N$49,4,FALSE)</f>
        <v>71145.322840006484</v>
      </c>
      <c r="H87" s="59">
        <f>VLOOKUP($B87,'Reg. Data Sum (15)'!$B$35:$C$49,2,FALSE)</f>
        <v>48960.193849719093</v>
      </c>
    </row>
    <row r="88" spans="2:13" x14ac:dyDescent="0.25">
      <c r="B88" s="34" t="s">
        <v>11</v>
      </c>
      <c r="C88" s="31">
        <v>27447</v>
      </c>
      <c r="D88" s="37">
        <f>VLOOKUP($B88,'Reg. Data Sum (15)'!B$3:N$17,4,FALSE)</f>
        <v>27108</v>
      </c>
      <c r="E88" s="30">
        <v>0.21084841676437618</v>
      </c>
      <c r="F88" s="30">
        <f>VLOOKUP($B88,'Reg. Data Sum (15)'!$B$51:$N$65,4,FALSE)</f>
        <v>0.20447635619638374</v>
      </c>
      <c r="G88" s="29">
        <f>VLOOKUP($B88,'Reg. Data Sum (15)'!$B$35:$N$49,4,FALSE)</f>
        <v>47920.60391766268</v>
      </c>
      <c r="H88" s="59">
        <f>VLOOKUP($B88,'Reg. Data Sum (15)'!$B$35:$C$49,2,FALSE)</f>
        <v>39108.547815641243</v>
      </c>
    </row>
    <row r="89" spans="2:13" x14ac:dyDescent="0.25">
      <c r="B89" s="34" t="s">
        <v>10</v>
      </c>
      <c r="C89" s="31">
        <v>26986</v>
      </c>
      <c r="D89" s="37">
        <f>VLOOKUP($B89,'Reg. Data Sum (15)'!B$3:N$17,4,FALSE)</f>
        <v>24470</v>
      </c>
      <c r="E89" s="30">
        <v>0.66176192066591144</v>
      </c>
      <c r="F89" s="30">
        <f>VLOOKUP($B89,'Reg. Data Sum (15)'!$B$51:$N$65,4,FALSE)</f>
        <v>0.60952471644327422</v>
      </c>
      <c r="G89" s="29">
        <f>VLOOKUP($B89,'Reg. Data Sum (15)'!$B$35:$N$49,4,FALSE)</f>
        <v>105124.94519820188</v>
      </c>
      <c r="H89" s="59">
        <f>VLOOKUP($B89,'Reg. Data Sum (15)'!$B$35:$C$49,2,FALSE)</f>
        <v>73976.731736093818</v>
      </c>
    </row>
    <row r="90" spans="2:13" x14ac:dyDescent="0.25">
      <c r="B90" s="34" t="s">
        <v>4</v>
      </c>
      <c r="C90" s="31">
        <v>22571</v>
      </c>
      <c r="D90" s="37">
        <f>VLOOKUP($B90,'Reg. Data Sum (15)'!B$3:N$17,4,FALSE)</f>
        <v>18499</v>
      </c>
      <c r="E90" s="30">
        <v>1.4555909921957639</v>
      </c>
      <c r="F90" s="30">
        <f>VLOOKUP($B90,'Reg. Data Sum (15)'!$B$51:$N$65,4,FALSE)</f>
        <v>1.2614071175387949</v>
      </c>
      <c r="G90" s="29">
        <f>VLOOKUP($B90,'Reg. Data Sum (15)'!$B$35:$N$49,4,FALSE)</f>
        <v>103192.67760419482</v>
      </c>
      <c r="H90" s="59">
        <f>VLOOKUP($B90,'Reg. Data Sum (15)'!$B$35:$C$49,2,FALSE)</f>
        <v>74395.005384102726</v>
      </c>
    </row>
    <row r="91" spans="2:13" x14ac:dyDescent="0.25">
      <c r="B91" s="34" t="s">
        <v>2</v>
      </c>
      <c r="C91" s="31">
        <v>4759</v>
      </c>
      <c r="D91" s="37">
        <f>VLOOKUP($B91,'Reg. Data Sum (15)'!B$3:N$17,4,FALSE)</f>
        <v>10605</v>
      </c>
      <c r="E91" s="30">
        <v>6.8472587879938498E-2</v>
      </c>
      <c r="F91" s="30">
        <f>VLOOKUP($B91,'Reg. Data Sum (15)'!$B$51:$N$65,4,FALSE)</f>
        <v>0.35618314514951133</v>
      </c>
      <c r="G91" s="29">
        <f>VLOOKUP($B91,'Reg. Data Sum (15)'!$B$35:$N$49,4,FALSE)</f>
        <v>61127.406317774636</v>
      </c>
      <c r="H91" s="59">
        <f>VLOOKUP($B91,'Reg. Data Sum (15)'!$B$35:$C$49,2,FALSE)</f>
        <v>49597.106617379839</v>
      </c>
    </row>
    <row r="92" spans="2:13" x14ac:dyDescent="0.25">
      <c r="B92" s="34" t="s">
        <v>28</v>
      </c>
      <c r="C92" s="31">
        <v>2107</v>
      </c>
      <c r="D92" s="37">
        <f>VLOOKUP($B92,'Reg. Data Sum (15)'!B$3:N$17,4,FALSE)</f>
        <v>3900</v>
      </c>
      <c r="E92" s="30">
        <v>2.9266664978328749E-2</v>
      </c>
      <c r="F92" s="30">
        <f>VLOOKUP($B92,'Reg. Data Sum (15)'!$B$51:$N$65,4,FALSE)</f>
        <v>5.1242248327844749E-2</v>
      </c>
      <c r="G92" s="29">
        <f>VLOOKUP($B92,'Reg. Data Sum (15)'!$B$35:$N$49,4,FALSE)</f>
        <v>74805.627435897433</v>
      </c>
      <c r="H92" s="59">
        <f>VLOOKUP($B92,'Reg. Data Sum (15)'!$B$35:$C$49,2,FALSE)</f>
        <v>43493.222597552121</v>
      </c>
    </row>
    <row r="93" spans="2:13" x14ac:dyDescent="0.25">
      <c r="B93" s="34" t="s">
        <v>3</v>
      </c>
      <c r="C93" s="31">
        <v>0</v>
      </c>
      <c r="D93" s="37">
        <f>VLOOKUP($B93,'Reg. Data Sum (15)'!B$3:N$17,4,FALSE)</f>
        <v>1262</v>
      </c>
      <c r="E93" s="30">
        <v>0</v>
      </c>
      <c r="F93" s="30">
        <f>VLOOKUP($B93,'Reg. Data Sum (15)'!$B$51:$N$65,4,FALSE)</f>
        <v>2.0254866433522176E-2</v>
      </c>
      <c r="G93" s="29">
        <f>VLOOKUP($B93,'Reg. Data Sum (15)'!$B$35:$N$49,4,FALSE)</f>
        <v>84276.805863708403</v>
      </c>
      <c r="H93" s="59">
        <f>VLOOKUP($B93,'Reg. Data Sum (15)'!$B$35:$C$49,2,FALSE)</f>
        <v>57525.667521625255</v>
      </c>
    </row>
    <row r="94" spans="2:13" ht="15.75" thickBot="1" x14ac:dyDescent="0.3">
      <c r="B94" s="41" t="s">
        <v>12</v>
      </c>
      <c r="C94" s="28">
        <v>0</v>
      </c>
      <c r="D94" s="60">
        <f>VLOOKUP($B94,'Reg. Data Sum (15)'!B$3:N$17,4,FALSE)</f>
        <v>0</v>
      </c>
      <c r="E94" s="27">
        <v>0</v>
      </c>
      <c r="F94" s="27">
        <f>VLOOKUP($B94,'Reg. Data Sum (15)'!$B$51:$N$65,4,FALSE)</f>
        <v>0</v>
      </c>
      <c r="G94" s="26">
        <f>VLOOKUP($B94,'Reg. Data Sum (15)'!$B$35:$N$49,4,FALSE)</f>
        <v>0</v>
      </c>
      <c r="H94" s="61">
        <f>VLOOKUP($B94,'Reg. Data Sum (15)'!$B$35:$C$49,2,FALSE)</f>
        <v>49820.322886457849</v>
      </c>
    </row>
    <row r="95" spans="2:13" x14ac:dyDescent="0.25">
      <c r="B95" s="24" t="s">
        <v>25</v>
      </c>
      <c r="C95" s="25"/>
      <c r="D95" s="25"/>
      <c r="E95" s="25"/>
      <c r="F95" s="25"/>
      <c r="G95" s="25"/>
      <c r="H95" s="25"/>
    </row>
    <row r="96" spans="2:13" x14ac:dyDescent="0.25">
      <c r="B96" s="24" t="s">
        <v>24</v>
      </c>
      <c r="C96" s="25"/>
      <c r="D96" s="25"/>
      <c r="E96" s="25"/>
      <c r="F96" s="25"/>
      <c r="G96" s="25"/>
      <c r="H96" s="25"/>
    </row>
    <row r="97" spans="2:8" x14ac:dyDescent="0.25">
      <c r="B97" s="24" t="s">
        <v>23</v>
      </c>
      <c r="C97" s="23"/>
      <c r="D97" s="23"/>
      <c r="E97" s="23"/>
      <c r="F97" s="23"/>
      <c r="G97" s="23"/>
      <c r="H97" s="23"/>
    </row>
    <row r="98" spans="2:8" x14ac:dyDescent="0.25">
      <c r="B98" s="23"/>
      <c r="C98" s="23"/>
      <c r="D98" s="23"/>
      <c r="E98" s="23"/>
      <c r="F98" s="23"/>
      <c r="G98" s="23"/>
      <c r="H98" s="23"/>
    </row>
    <row r="99" spans="2:8" ht="15.75" thickBot="1" x14ac:dyDescent="0.3">
      <c r="B99" s="39" t="s">
        <v>189</v>
      </c>
      <c r="C99" s="23"/>
      <c r="D99" s="23"/>
      <c r="E99" s="23"/>
      <c r="F99" s="23"/>
      <c r="G99" s="23"/>
      <c r="H99" s="23"/>
    </row>
    <row r="100" spans="2:8" ht="26.25" customHeight="1" x14ac:dyDescent="0.25">
      <c r="B100" s="273" t="s">
        <v>21</v>
      </c>
      <c r="C100" s="275" t="s">
        <v>30</v>
      </c>
      <c r="D100" s="276"/>
      <c r="E100" s="277" t="s">
        <v>22</v>
      </c>
      <c r="F100" s="278"/>
      <c r="G100" s="279" t="s">
        <v>175</v>
      </c>
      <c r="H100" s="281" t="s">
        <v>172</v>
      </c>
    </row>
    <row r="101" spans="2:8" x14ac:dyDescent="0.25">
      <c r="B101" s="274"/>
      <c r="C101" s="160">
        <v>2005</v>
      </c>
      <c r="D101" s="160">
        <v>2015</v>
      </c>
      <c r="E101" s="161">
        <v>2005</v>
      </c>
      <c r="F101" s="162">
        <v>2015</v>
      </c>
      <c r="G101" s="280"/>
      <c r="H101" s="282"/>
    </row>
    <row r="102" spans="2:8" x14ac:dyDescent="0.25">
      <c r="B102" s="38" t="s">
        <v>11</v>
      </c>
      <c r="C102" s="31">
        <v>846126</v>
      </c>
      <c r="D102" s="37">
        <f>VLOOKUP($B102,'Reg. Data Sum (15)'!$B$3:$N$17,5,FALSE)</f>
        <v>801373</v>
      </c>
      <c r="E102" s="30">
        <v>1.1033702753593735</v>
      </c>
      <c r="F102" s="30">
        <f>VLOOKUP($B102,'Reg. Data Sum (15)'!$B$51:$N$65,5,FALSE)</f>
        <v>1.1163454501568995</v>
      </c>
      <c r="G102" s="29">
        <f>VLOOKUP($B102,'Reg. Data Sum (15)'!$B$35:$N$49,5,FALSE)</f>
        <v>41215.883804420664</v>
      </c>
      <c r="H102" s="59">
        <f>VLOOKUP($B102,'Reg. Data Sum (15)'!$B$35:$C$49,2,FALSE)</f>
        <v>39108.547815641243</v>
      </c>
    </row>
    <row r="103" spans="2:8" x14ac:dyDescent="0.25">
      <c r="B103" s="34" t="s">
        <v>9</v>
      </c>
      <c r="C103" s="31">
        <v>535093</v>
      </c>
      <c r="D103" s="37">
        <f>VLOOKUP($B103,'Reg. Data Sum (15)'!$B$3:$N$17,5,FALSE)</f>
        <v>524857</v>
      </c>
      <c r="E103" s="30">
        <v>1.0612847632474345</v>
      </c>
      <c r="F103" s="30">
        <f>VLOOKUP($B103,'Reg. Data Sum (15)'!$B$51:$N$65,5,FALSE)</f>
        <v>1.0693649937632426</v>
      </c>
      <c r="G103" s="29">
        <f>VLOOKUP($B103,'Reg. Data Sum (15)'!$B$35:$N$49,5,FALSE)</f>
        <v>53966.29652457717</v>
      </c>
      <c r="H103" s="59">
        <f>VLOOKUP($B103,'Reg. Data Sum (15)'!$B$35:$C$49,2,FALSE)</f>
        <v>60145.174468291101</v>
      </c>
    </row>
    <row r="104" spans="2:8" x14ac:dyDescent="0.25">
      <c r="B104" s="34" t="s">
        <v>8</v>
      </c>
      <c r="C104" s="31">
        <v>449805</v>
      </c>
      <c r="D104" s="37">
        <f>VLOOKUP($B104,'Reg. Data Sum (15)'!$B$3:$N$17,5,FALSE)</f>
        <v>457988</v>
      </c>
      <c r="E104" s="30">
        <v>1.0605807905391367</v>
      </c>
      <c r="F104" s="30">
        <f>VLOOKUP($B104,'Reg. Data Sum (15)'!$B$51:$N$65,5,FALSE)</f>
        <v>0.83588305913071603</v>
      </c>
      <c r="G104" s="29">
        <f>VLOOKUP($B104,'Reg. Data Sum (15)'!$B$35:$N$49,5,FALSE)</f>
        <v>43857.084762046165</v>
      </c>
      <c r="H104" s="59">
        <f>VLOOKUP($B104,'Reg. Data Sum (15)'!$B$35:$C$49,2,FALSE)</f>
        <v>43603.521969901631</v>
      </c>
    </row>
    <row r="105" spans="2:8" x14ac:dyDescent="0.25">
      <c r="B105" s="34" t="s">
        <v>7</v>
      </c>
      <c r="C105" s="31">
        <v>401300</v>
      </c>
      <c r="D105" s="37">
        <f>VLOOKUP($B105,'Reg. Data Sum (15)'!$B$3:$N$17,5,FALSE)</f>
        <v>372912</v>
      </c>
      <c r="E105" s="30">
        <v>0.81477845284492112</v>
      </c>
      <c r="F105" s="30">
        <f>VLOOKUP($B105,'Reg. Data Sum (15)'!$B$51:$N$65,5,FALSE)</f>
        <v>0.97622317026183825</v>
      </c>
      <c r="G105" s="29">
        <f>VLOOKUP($B105,'Reg. Data Sum (15)'!$B$35:$N$49,5,FALSE)</f>
        <v>18014.468955142231</v>
      </c>
      <c r="H105" s="59">
        <f>VLOOKUP($B105,'Reg. Data Sum (15)'!$B$35:$C$49,2,FALSE)</f>
        <v>19387.493371474367</v>
      </c>
    </row>
    <row r="106" spans="2:8" x14ac:dyDescent="0.25">
      <c r="B106" s="34" t="s">
        <v>28</v>
      </c>
      <c r="C106" s="31">
        <v>398967</v>
      </c>
      <c r="D106" s="37">
        <f>VLOOKUP($B106,'Reg. Data Sum (15)'!$B$3:$N$17,5,FALSE)</f>
        <v>415167</v>
      </c>
      <c r="E106" s="30">
        <v>0.97442583512519998</v>
      </c>
      <c r="F106" s="30">
        <f>VLOOKUP($B106,'Reg. Data Sum (15)'!$B$51:$N$65,5,FALSE)</f>
        <v>1.0074063311392656</v>
      </c>
      <c r="G106" s="29">
        <f>VLOOKUP($B106,'Reg. Data Sum (15)'!$B$35:$N$49,5,FALSE)</f>
        <v>36531.148080170147</v>
      </c>
      <c r="H106" s="59">
        <f>VLOOKUP($B106,'Reg. Data Sum (15)'!$B$35:$C$49,2,FALSE)</f>
        <v>43493.222597552121</v>
      </c>
    </row>
    <row r="107" spans="2:8" x14ac:dyDescent="0.25">
      <c r="B107" s="34" t="s">
        <v>3</v>
      </c>
      <c r="C107" s="31">
        <v>371595</v>
      </c>
      <c r="D107" s="37">
        <f>VLOOKUP($B107,'Reg. Data Sum (15)'!$B$3:$N$17,5,FALSE)</f>
        <v>343111</v>
      </c>
      <c r="E107" s="30">
        <v>0.97596123896078868</v>
      </c>
      <c r="F107" s="30">
        <f>VLOOKUP($B107,'Reg. Data Sum (15)'!$B$51:$N$65,5,FALSE)</f>
        <v>1.0170046780981985</v>
      </c>
      <c r="G107" s="29">
        <f>VLOOKUP($B107,'Reg. Data Sum (15)'!$B$35:$N$49,5,FALSE)</f>
        <v>50162.592936396679</v>
      </c>
      <c r="H107" s="59">
        <f>VLOOKUP($B107,'Reg. Data Sum (15)'!$B$35:$C$49,2,FALSE)</f>
        <v>57525.667521625255</v>
      </c>
    </row>
    <row r="108" spans="2:8" x14ac:dyDescent="0.25">
      <c r="B108" s="34" t="s">
        <v>10</v>
      </c>
      <c r="C108" s="31">
        <v>222231</v>
      </c>
      <c r="D108" s="37">
        <f>VLOOKUP($B108,'Reg. Data Sum (15)'!$B$3:$N$17,5,FALSE)</f>
        <v>200451</v>
      </c>
      <c r="E108" s="30">
        <v>0.92507868697407702</v>
      </c>
      <c r="F108" s="30">
        <f>VLOOKUP($B108,'Reg. Data Sum (15)'!$B$51:$N$65,5,FALSE)</f>
        <v>0.92211239370352727</v>
      </c>
      <c r="G108" s="29">
        <f>VLOOKUP($B108,'Reg. Data Sum (15)'!$B$35:$N$49,5,FALSE)</f>
        <v>63370.39725918055</v>
      </c>
      <c r="H108" s="59">
        <f>VLOOKUP($B108,'Reg. Data Sum (15)'!$B$35:$C$49,2,FALSE)</f>
        <v>73976.731736093818</v>
      </c>
    </row>
    <row r="109" spans="2:8" x14ac:dyDescent="0.25">
      <c r="B109" s="34" t="s">
        <v>2</v>
      </c>
      <c r="C109" s="31">
        <v>209274</v>
      </c>
      <c r="D109" s="37">
        <f>VLOOKUP($B109,'Reg. Data Sum (15)'!$B$3:$N$17,5,FALSE)</f>
        <v>149320</v>
      </c>
      <c r="E109" s="30">
        <v>0.96324241846936953</v>
      </c>
      <c r="F109" s="30">
        <f>VLOOKUP($B109,'Reg. Data Sum (15)'!$B$51:$N$65,5,FALSE)</f>
        <v>0.92618758058772876</v>
      </c>
      <c r="G109" s="29">
        <f>VLOOKUP($B109,'Reg. Data Sum (15)'!$B$35:$N$49,5,FALSE)</f>
        <v>45546.422086793464</v>
      </c>
      <c r="H109" s="59">
        <f>VLOOKUP($B109,'Reg. Data Sum (15)'!$B$35:$C$49,2,FALSE)</f>
        <v>49597.106617379839</v>
      </c>
    </row>
    <row r="110" spans="2:8" x14ac:dyDescent="0.25">
      <c r="B110" s="32" t="s">
        <v>26</v>
      </c>
      <c r="C110" s="31">
        <v>150435</v>
      </c>
      <c r="D110" s="37">
        <f>VLOOKUP($B110,'Reg. Data Sum (15)'!$B$3:$N$17,5,FALSE)</f>
        <v>146349</v>
      </c>
      <c r="E110" s="30">
        <v>1.111739459319858</v>
      </c>
      <c r="F110" s="30">
        <f>VLOOKUP($B110,'Reg. Data Sum (15)'!$B$51:$N$65,5,FALSE)</f>
        <v>1.0818808001460534</v>
      </c>
      <c r="G110" s="29">
        <f>VLOOKUP($B110,'Reg. Data Sum (15)'!$B$35:$N$49,5,FALSE)</f>
        <v>39373.36475821495</v>
      </c>
      <c r="H110" s="59">
        <f>VLOOKUP($B110,'Reg. Data Sum (15)'!$B$35:$C$49,2,FALSE)</f>
        <v>48960.193849719093</v>
      </c>
    </row>
    <row r="111" spans="2:8" x14ac:dyDescent="0.25">
      <c r="B111" s="34" t="s">
        <v>4</v>
      </c>
      <c r="C111" s="31">
        <v>116369</v>
      </c>
      <c r="D111" s="37">
        <f>VLOOKUP($B111,'Reg. Data Sum (15)'!$B$3:$N$17,5,FALSE)</f>
        <v>101343</v>
      </c>
      <c r="E111" s="30">
        <v>1.2739038156648261</v>
      </c>
      <c r="F111" s="30">
        <f>VLOOKUP($B111,'Reg. Data Sum (15)'!$B$51:$N$65,5,FALSE)</f>
        <v>1.2762009436266106</v>
      </c>
      <c r="G111" s="29">
        <f>VLOOKUP($B111,'Reg. Data Sum (15)'!$B$35:$N$49,5,FALSE)</f>
        <v>74493.720671383315</v>
      </c>
      <c r="H111" s="59">
        <f>VLOOKUP($B111,'Reg. Data Sum (15)'!$B$35:$C$49,2,FALSE)</f>
        <v>74395.005384102726</v>
      </c>
    </row>
    <row r="112" spans="2:8" x14ac:dyDescent="0.25">
      <c r="B112" s="34" t="s">
        <v>6</v>
      </c>
      <c r="C112" s="31">
        <v>97608</v>
      </c>
      <c r="D112" s="37">
        <f>VLOOKUP($B112,'Reg. Data Sum (15)'!$B$3:$N$17,5,FALSE)</f>
        <v>92340</v>
      </c>
      <c r="E112" s="30">
        <v>0.75528725150049658</v>
      </c>
      <c r="F112" s="30">
        <f>VLOOKUP($B112,'Reg. Data Sum (15)'!$B$51:$N$65,5,FALSE)</f>
        <v>0.72286621405517304</v>
      </c>
      <c r="G112" s="29">
        <f>VLOOKUP($B112,'Reg. Data Sum (15)'!$B$35:$N$49,5,FALSE)</f>
        <v>30006.916850768899</v>
      </c>
      <c r="H112" s="59">
        <f>VLOOKUP($B112,'Reg. Data Sum (15)'!$B$35:$C$49,2,FALSE)</f>
        <v>29369.668325990449</v>
      </c>
    </row>
    <row r="113" spans="2:8" x14ac:dyDescent="0.25">
      <c r="B113" s="32" t="s">
        <v>27</v>
      </c>
      <c r="C113" s="31">
        <v>94046</v>
      </c>
      <c r="D113" s="37">
        <f>VLOOKUP($B113,'Reg. Data Sum (15)'!$B$3:$N$17,5,FALSE)</f>
        <v>107645</v>
      </c>
      <c r="E113" s="30">
        <v>1.1510849604293922</v>
      </c>
      <c r="F113" s="30">
        <f>VLOOKUP($B113,'Reg. Data Sum (15)'!$B$51:$N$65,5,FALSE)</f>
        <v>1.2296253632561756</v>
      </c>
      <c r="G113" s="29">
        <f>VLOOKUP($B113,'Reg. Data Sum (15)'!$B$35:$N$49,5,FALSE)</f>
        <v>66659.370950810538</v>
      </c>
      <c r="H113" s="59">
        <f>VLOOKUP($B113,'Reg. Data Sum (15)'!$B$35:$C$49,2,FALSE)</f>
        <v>69197.807531032639</v>
      </c>
    </row>
    <row r="114" spans="2:8" ht="15.75" thickBot="1" x14ac:dyDescent="0.3">
      <c r="B114" s="41" t="s">
        <v>12</v>
      </c>
      <c r="C114" s="28">
        <v>32432</v>
      </c>
      <c r="D114" s="60">
        <f>VLOOKUP($B114,'Reg. Data Sum (15)'!$B$3:$N$17,5,FALSE)</f>
        <v>29644</v>
      </c>
      <c r="E114" s="27">
        <v>0.62941823088775239</v>
      </c>
      <c r="F114" s="27">
        <f>VLOOKUP($B114,'Reg. Data Sum (15)'!$B$51:$N$65,5,FALSE)</f>
        <v>0.56120021590333591</v>
      </c>
      <c r="G114" s="26">
        <f>VLOOKUP($B114,'Reg. Data Sum (15)'!$B$35:$N$49,5,FALSE)</f>
        <v>31689.264741600324</v>
      </c>
      <c r="H114" s="61">
        <f>VLOOKUP($B114,'Reg. Data Sum (15)'!$B$35:$C$49,2,FALSE)</f>
        <v>49820.322886457849</v>
      </c>
    </row>
    <row r="115" spans="2:8" x14ac:dyDescent="0.25">
      <c r="B115" s="24" t="s">
        <v>25</v>
      </c>
      <c r="C115" s="25"/>
      <c r="D115" s="25"/>
      <c r="E115" s="25"/>
      <c r="F115" s="25"/>
      <c r="G115" s="25"/>
      <c r="H115" s="25"/>
    </row>
    <row r="116" spans="2:8" x14ac:dyDescent="0.25">
      <c r="B116" s="24" t="s">
        <v>24</v>
      </c>
      <c r="C116" s="25"/>
      <c r="D116" s="25"/>
      <c r="E116" s="25"/>
      <c r="F116" s="25"/>
      <c r="G116" s="25"/>
      <c r="H116" s="25"/>
    </row>
    <row r="117" spans="2:8" x14ac:dyDescent="0.25">
      <c r="B117" s="24" t="s">
        <v>23</v>
      </c>
      <c r="C117" s="23"/>
      <c r="D117" s="23"/>
      <c r="E117" s="23"/>
      <c r="F117" s="23"/>
      <c r="G117" s="23"/>
      <c r="H117" s="23"/>
    </row>
    <row r="118" spans="2:8" x14ac:dyDescent="0.25">
      <c r="B118" s="23"/>
      <c r="C118" s="23"/>
      <c r="D118" s="23"/>
      <c r="E118" s="23"/>
      <c r="F118" s="23"/>
      <c r="G118" s="23"/>
      <c r="H118" s="23"/>
    </row>
    <row r="119" spans="2:8" ht="15.75" thickBot="1" x14ac:dyDescent="0.3">
      <c r="B119" s="39" t="s">
        <v>190</v>
      </c>
      <c r="C119" s="23"/>
      <c r="D119" s="23"/>
      <c r="E119" s="23"/>
      <c r="F119" s="23"/>
      <c r="G119" s="23"/>
      <c r="H119" s="23"/>
    </row>
    <row r="120" spans="2:8" ht="26.25" customHeight="1" x14ac:dyDescent="0.25">
      <c r="B120" s="283" t="s">
        <v>21</v>
      </c>
      <c r="C120" s="285" t="s">
        <v>30</v>
      </c>
      <c r="D120" s="286"/>
      <c r="E120" s="287" t="s">
        <v>22</v>
      </c>
      <c r="F120" s="288"/>
      <c r="G120" s="289" t="s">
        <v>176</v>
      </c>
      <c r="H120" s="291" t="s">
        <v>172</v>
      </c>
    </row>
    <row r="121" spans="2:8" x14ac:dyDescent="0.25">
      <c r="B121" s="284"/>
      <c r="C121" s="163">
        <v>2005</v>
      </c>
      <c r="D121" s="163">
        <v>2015</v>
      </c>
      <c r="E121" s="164">
        <v>2005</v>
      </c>
      <c r="F121" s="165">
        <v>2015</v>
      </c>
      <c r="G121" s="290"/>
      <c r="H121" s="292"/>
    </row>
    <row r="122" spans="2:8" x14ac:dyDescent="0.25">
      <c r="B122" s="38" t="s">
        <v>11</v>
      </c>
      <c r="C122" s="31">
        <v>373304</v>
      </c>
      <c r="D122" s="37">
        <f>VLOOKUP($B122,'Reg. Data Sum (15)'!$B$3:$N$17,6,FALSE)</f>
        <v>356733</v>
      </c>
      <c r="E122" s="30">
        <v>1.0888775739106551</v>
      </c>
      <c r="F122" s="30">
        <f>VLOOKUP($B122,'Reg. Data Sum (15)'!$B$51:$N$65,6,FALSE)</f>
        <v>1.0895443353862835</v>
      </c>
      <c r="G122" s="29">
        <f>VLOOKUP($B122,'Reg. Data Sum (15)'!$B$35:$N$49,6,FALSE)</f>
        <v>35175.109095598105</v>
      </c>
      <c r="H122" s="59">
        <f>VLOOKUP($B122,'Reg. Data Sum (15)'!$B$35:$C$49,2,FALSE)</f>
        <v>39108.547815641243</v>
      </c>
    </row>
    <row r="123" spans="2:8" x14ac:dyDescent="0.25">
      <c r="B123" s="34" t="s">
        <v>8</v>
      </c>
      <c r="C123" s="31">
        <v>262098</v>
      </c>
      <c r="D123" s="37">
        <f>VLOOKUP($B123,'Reg. Data Sum (15)'!$B$3:$N$17,6,FALSE)</f>
        <v>235546</v>
      </c>
      <c r="E123" s="30">
        <v>1.3823351627025344</v>
      </c>
      <c r="F123" s="30">
        <f>VLOOKUP($B123,'Reg. Data Sum (15)'!$B$51:$N$65,6,FALSE)</f>
        <v>0.94255104304734705</v>
      </c>
      <c r="G123" s="29">
        <f>VLOOKUP($B123,'Reg. Data Sum (15)'!$B$35:$N$49,6,FALSE)</f>
        <v>40401.744444821816</v>
      </c>
      <c r="H123" s="59">
        <f>VLOOKUP($B123,'Reg. Data Sum (15)'!$B$35:$C$49,2,FALSE)</f>
        <v>43603.521969901631</v>
      </c>
    </row>
    <row r="124" spans="2:8" x14ac:dyDescent="0.25">
      <c r="B124" s="34" t="s">
        <v>3</v>
      </c>
      <c r="C124" s="31">
        <v>215861</v>
      </c>
      <c r="D124" s="37">
        <f>VLOOKUP($B124,'Reg. Data Sum (15)'!$B$3:$N$17,6,FALSE)</f>
        <v>209130</v>
      </c>
      <c r="E124" s="30">
        <v>0.98033550217417431</v>
      </c>
      <c r="F124" s="30">
        <f>VLOOKUP($B124,'Reg. Data Sum (15)'!$B$51:$N$65,6,FALSE)</f>
        <v>1.3590716924903439</v>
      </c>
      <c r="G124" s="29">
        <f>VLOOKUP($B124,'Reg. Data Sum (15)'!$B$35:$N$49,6,FALSE)</f>
        <v>49679.524845789703</v>
      </c>
      <c r="H124" s="59">
        <f>VLOOKUP($B124,'Reg. Data Sum (15)'!$B$35:$C$49,2,FALSE)</f>
        <v>57525.667521625255</v>
      </c>
    </row>
    <row r="125" spans="2:8" x14ac:dyDescent="0.25">
      <c r="B125" s="34" t="s">
        <v>9</v>
      </c>
      <c r="C125" s="31">
        <v>173496</v>
      </c>
      <c r="D125" s="37">
        <f>VLOOKUP($B125,'Reg. Data Sum (15)'!$B$3:$N$17,6,FALSE)</f>
        <v>179391</v>
      </c>
      <c r="E125" s="30">
        <v>0.94783218481696896</v>
      </c>
      <c r="F125" s="30">
        <f>VLOOKUP($B125,'Reg. Data Sum (15)'!$B$51:$N$65,6,FALSE)</f>
        <v>0.80135202835195296</v>
      </c>
      <c r="G125" s="29">
        <f>VLOOKUP($B125,'Reg. Data Sum (15)'!$B$35:$N$49,6,FALSE)</f>
        <v>41877.637975149257</v>
      </c>
      <c r="H125" s="59">
        <f>VLOOKUP($B125,'Reg. Data Sum (15)'!$B$35:$C$49,2,FALSE)</f>
        <v>60145.174468291101</v>
      </c>
    </row>
    <row r="126" spans="2:8" x14ac:dyDescent="0.25">
      <c r="B126" s="34" t="s">
        <v>7</v>
      </c>
      <c r="C126" s="31">
        <v>171856</v>
      </c>
      <c r="D126" s="37">
        <f>VLOOKUP($B126,'Reg. Data Sum (15)'!$B$3:$N$17,6,FALSE)</f>
        <v>167298</v>
      </c>
      <c r="E126" s="30">
        <v>0.76242570332332982</v>
      </c>
      <c r="F126" s="30">
        <f>VLOOKUP($B126,'Reg. Data Sum (15)'!$B$51:$N$65,6,FALSE)</f>
        <v>0.96022104895860105</v>
      </c>
      <c r="G126" s="29">
        <f>VLOOKUP($B126,'Reg. Data Sum (15)'!$B$35:$N$49,6,FALSE)</f>
        <v>14510.924583677031</v>
      </c>
      <c r="H126" s="59">
        <f>VLOOKUP($B126,'Reg. Data Sum (15)'!$B$35:$C$49,2,FALSE)</f>
        <v>19387.493371474367</v>
      </c>
    </row>
    <row r="127" spans="2:8" x14ac:dyDescent="0.25">
      <c r="B127" s="34" t="s">
        <v>28</v>
      </c>
      <c r="C127" s="31">
        <v>164610</v>
      </c>
      <c r="D127" s="37">
        <f>VLOOKUP($B127,'Reg. Data Sum (15)'!$B$3:$N$17,6,FALSE)</f>
        <v>179007</v>
      </c>
      <c r="E127" s="30">
        <v>0.96705036500335728</v>
      </c>
      <c r="F127" s="30">
        <f>VLOOKUP($B127,'Reg. Data Sum (15)'!$B$51:$N$65,6,FALSE)</f>
        <v>0.95233464673992752</v>
      </c>
      <c r="G127" s="29">
        <f>VLOOKUP($B127,'Reg. Data Sum (15)'!$B$35:$N$49,6,FALSE)</f>
        <v>35928.369566553265</v>
      </c>
      <c r="H127" s="59">
        <f>VLOOKUP($B127,'Reg. Data Sum (15)'!$B$35:$C$49,2,FALSE)</f>
        <v>43493.222597552121</v>
      </c>
    </row>
    <row r="128" spans="2:8" x14ac:dyDescent="0.25">
      <c r="B128" s="34" t="s">
        <v>10</v>
      </c>
      <c r="C128" s="31">
        <v>86955</v>
      </c>
      <c r="D128" s="37">
        <f>VLOOKUP($B128,'Reg. Data Sum (15)'!$B$3:$N$17,6,FALSE)</f>
        <v>85039</v>
      </c>
      <c r="E128" s="30">
        <v>0.80965269258428041</v>
      </c>
      <c r="F128" s="30">
        <f>VLOOKUP($B128,'Reg. Data Sum (15)'!$B$51:$N$65,6,FALSE)</f>
        <v>0.85769227183363794</v>
      </c>
      <c r="G128" s="29">
        <f>VLOOKUP($B128,'Reg. Data Sum (15)'!$B$35:$N$49,6,FALSE)</f>
        <v>51628.053963475584</v>
      </c>
      <c r="H128" s="59">
        <f>VLOOKUP($B128,'Reg. Data Sum (15)'!$B$35:$C$49,2,FALSE)</f>
        <v>73976.731736093818</v>
      </c>
    </row>
    <row r="129" spans="2:8" x14ac:dyDescent="0.25">
      <c r="B129" s="32" t="s">
        <v>26</v>
      </c>
      <c r="C129" s="31">
        <v>84232</v>
      </c>
      <c r="D129" s="37">
        <f>VLOOKUP($B129,'Reg. Data Sum (15)'!$B$3:$N$17,6,FALSE)</f>
        <v>87276</v>
      </c>
      <c r="E129" s="30">
        <v>0.86721664921263342</v>
      </c>
      <c r="F129" s="30">
        <f>VLOOKUP($B129,'Reg. Data Sum (15)'!$B$51:$N$65,6,FALSE)</f>
        <v>1.4145627198093995</v>
      </c>
      <c r="G129" s="29">
        <f>VLOOKUP($B129,'Reg. Data Sum (15)'!$B$35:$N$49,6,FALSE)</f>
        <v>41613.825381548195</v>
      </c>
      <c r="H129" s="59">
        <f>VLOOKUP($B129,'Reg. Data Sum (15)'!$B$35:$C$49,2,FALSE)</f>
        <v>48960.193849719093</v>
      </c>
    </row>
    <row r="130" spans="2:8" x14ac:dyDescent="0.25">
      <c r="B130" s="34" t="s">
        <v>2</v>
      </c>
      <c r="C130" s="31">
        <v>83199</v>
      </c>
      <c r="D130" s="37">
        <f>VLOOKUP($B130,'Reg. Data Sum (15)'!$B$3:$N$17,6,FALSE)</f>
        <v>67822</v>
      </c>
      <c r="E130" s="30">
        <v>1.3753157191942351</v>
      </c>
      <c r="F130" s="30">
        <f>VLOOKUP($B130,'Reg. Data Sum (15)'!$B$51:$N$65,6,FALSE)</f>
        <v>0.92233626485429787</v>
      </c>
      <c r="G130" s="29">
        <f>VLOOKUP($B130,'Reg. Data Sum (15)'!$B$35:$N$49,6,FALSE)</f>
        <v>43615.251629264843</v>
      </c>
      <c r="H130" s="59">
        <f>VLOOKUP($B130,'Reg. Data Sum (15)'!$B$35:$C$49,2,FALSE)</f>
        <v>49597.106617379839</v>
      </c>
    </row>
    <row r="131" spans="2:8" x14ac:dyDescent="0.25">
      <c r="B131" s="34" t="s">
        <v>6</v>
      </c>
      <c r="C131" s="31">
        <v>44981</v>
      </c>
      <c r="D131" s="37">
        <f>VLOOKUP($B131,'Reg. Data Sum (15)'!$B$3:$N$17,6,FALSE)</f>
        <v>46542</v>
      </c>
      <c r="E131" s="30">
        <v>0.7785491175002498</v>
      </c>
      <c r="F131" s="30">
        <f>VLOOKUP($B131,'Reg. Data Sum (15)'!$B$51:$N$65,6,FALSE)</f>
        <v>0.7988234745507683</v>
      </c>
      <c r="G131" s="29">
        <f>VLOOKUP($B131,'Reg. Data Sum (15)'!$B$35:$N$49,6,FALSE)</f>
        <v>26833.487602595505</v>
      </c>
      <c r="H131" s="59">
        <f>VLOOKUP($B131,'Reg. Data Sum (15)'!$B$35:$C$49,2,FALSE)</f>
        <v>29369.668325990449</v>
      </c>
    </row>
    <row r="132" spans="2:8" x14ac:dyDescent="0.25">
      <c r="B132" s="32" t="s">
        <v>27</v>
      </c>
      <c r="C132" s="31">
        <v>37293</v>
      </c>
      <c r="D132" s="37">
        <f>VLOOKUP($B132,'Reg. Data Sum (15)'!$B$3:$N$17,6,FALSE)</f>
        <v>42374</v>
      </c>
      <c r="E132" s="30">
        <v>1.0209971796816824</v>
      </c>
      <c r="F132" s="30">
        <f>VLOOKUP($B132,'Reg. Data Sum (15)'!$B$51:$N$65,6,FALSE)</f>
        <v>1.0612461633781176</v>
      </c>
      <c r="G132" s="29">
        <f>VLOOKUP($B132,'Reg. Data Sum (15)'!$B$35:$N$49,6,FALSE)</f>
        <v>56020.095483079247</v>
      </c>
      <c r="H132" s="59">
        <f>VLOOKUP($B132,'Reg. Data Sum (15)'!$B$35:$C$49,2,FALSE)</f>
        <v>69197.807531032639</v>
      </c>
    </row>
    <row r="133" spans="2:8" x14ac:dyDescent="0.25">
      <c r="B133" s="34" t="s">
        <v>4</v>
      </c>
      <c r="C133" s="31">
        <v>29177</v>
      </c>
      <c r="D133" s="37">
        <f>VLOOKUP($B133,'Reg. Data Sum (15)'!$B$3:$N$17,6,FALSE)</f>
        <v>26186</v>
      </c>
      <c r="E133" s="30">
        <v>0.7144472054504919</v>
      </c>
      <c r="F133" s="30">
        <f>VLOOKUP($B133,'Reg. Data Sum (15)'!$B$51:$N$65,6,FALSE)</f>
        <v>0.72298983110878412</v>
      </c>
      <c r="G133" s="29">
        <f>VLOOKUP($B133,'Reg. Data Sum (15)'!$B$35:$N$49,6,FALSE)</f>
        <v>43560.969831207512</v>
      </c>
      <c r="H133" s="59">
        <f>VLOOKUP($B133,'Reg. Data Sum (15)'!$B$35:$C$49,2,FALSE)</f>
        <v>74395.005384102726</v>
      </c>
    </row>
    <row r="134" spans="2:8" ht="15.75" thickBot="1" x14ac:dyDescent="0.3">
      <c r="B134" s="41" t="s">
        <v>12</v>
      </c>
      <c r="C134" s="28">
        <v>28266</v>
      </c>
      <c r="D134" s="60">
        <f>VLOOKUP($B134,'Reg. Data Sum (15)'!$B$3:$N$17,6,FALSE)</f>
        <v>29493</v>
      </c>
      <c r="E134" s="27">
        <v>1.2270439303815885</v>
      </c>
      <c r="F134" s="27">
        <f>VLOOKUP($B134,'Reg. Data Sum (15)'!$B$51:$N$65,6,FALSE)</f>
        <v>1.2241586227123014</v>
      </c>
      <c r="G134" s="26">
        <f>VLOOKUP($B134,'Reg. Data Sum (15)'!$B$35:$N$49,6,FALSE)</f>
        <v>57933.620384498019</v>
      </c>
      <c r="H134" s="61">
        <f>VLOOKUP($B134,'Reg. Data Sum (15)'!$B$35:$C$49,2,FALSE)</f>
        <v>49820.322886457849</v>
      </c>
    </row>
    <row r="135" spans="2:8" x14ac:dyDescent="0.25">
      <c r="B135" s="24" t="s">
        <v>25</v>
      </c>
      <c r="C135" s="25"/>
      <c r="D135" s="25"/>
      <c r="E135" s="25"/>
      <c r="F135" s="25"/>
      <c r="G135" s="25"/>
      <c r="H135" s="25"/>
    </row>
    <row r="136" spans="2:8" x14ac:dyDescent="0.25">
      <c r="B136" s="24" t="s">
        <v>24</v>
      </c>
      <c r="C136" s="25"/>
      <c r="D136" s="25"/>
      <c r="E136" s="25"/>
      <c r="F136" s="25"/>
      <c r="G136" s="25"/>
      <c r="H136" s="25"/>
    </row>
    <row r="137" spans="2:8" x14ac:dyDescent="0.25">
      <c r="B137" s="24" t="s">
        <v>23</v>
      </c>
      <c r="C137" s="23"/>
      <c r="D137" s="23"/>
      <c r="E137" s="23"/>
      <c r="F137" s="23"/>
      <c r="G137" s="23"/>
      <c r="H137" s="23"/>
    </row>
    <row r="138" spans="2:8" x14ac:dyDescent="0.25">
      <c r="B138" s="23"/>
      <c r="C138" s="23"/>
      <c r="D138" s="23"/>
      <c r="E138" s="23"/>
      <c r="F138" s="23"/>
      <c r="G138" s="23"/>
      <c r="H138" s="23"/>
    </row>
    <row r="139" spans="2:8" ht="15.75" thickBot="1" x14ac:dyDescent="0.3">
      <c r="B139" s="39" t="s">
        <v>191</v>
      </c>
      <c r="C139" s="23"/>
      <c r="D139" s="23"/>
      <c r="E139" s="23"/>
      <c r="F139" s="23"/>
      <c r="G139" s="23"/>
      <c r="H139" s="23"/>
    </row>
    <row r="140" spans="2:8" ht="26.25" customHeight="1" x14ac:dyDescent="0.25">
      <c r="B140" s="253" t="s">
        <v>21</v>
      </c>
      <c r="C140" s="255" t="s">
        <v>30</v>
      </c>
      <c r="D140" s="256"/>
      <c r="E140" s="257" t="s">
        <v>22</v>
      </c>
      <c r="F140" s="258"/>
      <c r="G140" s="259" t="s">
        <v>177</v>
      </c>
      <c r="H140" s="261" t="s">
        <v>172</v>
      </c>
    </row>
    <row r="141" spans="2:8" x14ac:dyDescent="0.25">
      <c r="B141" s="254"/>
      <c r="C141" s="184">
        <v>2005</v>
      </c>
      <c r="D141" s="184">
        <v>2015</v>
      </c>
      <c r="E141" s="185">
        <v>2005</v>
      </c>
      <c r="F141" s="186">
        <v>2015</v>
      </c>
      <c r="G141" s="260"/>
      <c r="H141" s="262"/>
    </row>
    <row r="142" spans="2:8" x14ac:dyDescent="0.25">
      <c r="B142" s="38" t="s">
        <v>11</v>
      </c>
      <c r="C142" s="31">
        <v>466168</v>
      </c>
      <c r="D142" s="37">
        <f>VLOOKUP($B142,'Reg. Data Sum (15)'!$B$3:$N$17,7,FALSE)</f>
        <v>434398</v>
      </c>
      <c r="E142" s="30">
        <v>0.95713624250921614</v>
      </c>
      <c r="F142" s="30">
        <f>VLOOKUP($B142,'Reg. Data Sum (15)'!$B$51:$N$65,7,FALSE)</f>
        <v>0.92598920882768088</v>
      </c>
      <c r="G142" s="29">
        <f>VLOOKUP($B142,'Reg. Data Sum (15)'!$B$35:$N$49,7,FALSE)</f>
        <v>39998.581515108264</v>
      </c>
      <c r="H142" s="59">
        <f>VLOOKUP($B142,'Reg. Data Sum (15)'!$B$35:$C$49,2,FALSE)</f>
        <v>39108.547815641243</v>
      </c>
    </row>
    <row r="143" spans="2:8" x14ac:dyDescent="0.25">
      <c r="B143" s="34" t="s">
        <v>9</v>
      </c>
      <c r="C143" s="31">
        <v>383450</v>
      </c>
      <c r="D143" s="37">
        <f>VLOOKUP($B143,'Reg. Data Sum (15)'!$B$3:$N$17,7,FALSE)</f>
        <v>386593</v>
      </c>
      <c r="E143" s="30">
        <v>1.1974474548466705</v>
      </c>
      <c r="F143" s="30">
        <f>VLOOKUP($B143,'Reg. Data Sum (15)'!$B$51:$N$65,7,FALSE)</f>
        <v>1.2052944680590336</v>
      </c>
      <c r="G143" s="29">
        <f>VLOOKUP($B143,'Reg. Data Sum (15)'!$B$35:$N$49,7,FALSE)</f>
        <v>67406.52984663457</v>
      </c>
      <c r="H143" s="59">
        <f>VLOOKUP($B143,'Reg. Data Sum (15)'!$B$35:$C$49,2,FALSE)</f>
        <v>60145.174468291101</v>
      </c>
    </row>
    <row r="144" spans="2:8" x14ac:dyDescent="0.25">
      <c r="B144" s="34" t="s">
        <v>8</v>
      </c>
      <c r="C144" s="31">
        <v>340188</v>
      </c>
      <c r="D144" s="37">
        <f>VLOOKUP($B144,'Reg. Data Sum (15)'!$B$3:$N$17,7,FALSE)</f>
        <v>384078</v>
      </c>
      <c r="E144" s="30">
        <v>1.0875129301020943</v>
      </c>
      <c r="F144" s="30">
        <f>VLOOKUP($B144,'Reg. Data Sum (15)'!$B$51:$N$65,7,FALSE)</f>
        <v>1.0726673552581092</v>
      </c>
      <c r="G144" s="29">
        <f>VLOOKUP($B144,'Reg. Data Sum (15)'!$B$35:$N$49,7,FALSE)</f>
        <v>46579.625596883969</v>
      </c>
      <c r="H144" s="59">
        <f>VLOOKUP($B144,'Reg. Data Sum (15)'!$B$35:$C$49,2,FALSE)</f>
        <v>43603.521969901631</v>
      </c>
    </row>
    <row r="145" spans="2:8" x14ac:dyDescent="0.25">
      <c r="B145" s="34" t="s">
        <v>7</v>
      </c>
      <c r="C145" s="31">
        <v>229171</v>
      </c>
      <c r="D145" s="37">
        <f>VLOOKUP($B145,'Reg. Data Sum (15)'!$B$3:$N$17,7,FALSE)</f>
        <v>229797</v>
      </c>
      <c r="E145" s="30">
        <v>0.94769247329162576</v>
      </c>
      <c r="F145" s="30">
        <f>VLOOKUP($B145,'Reg. Data Sum (15)'!$B$51:$N$65,7,FALSE)</f>
        <v>0.9205371393955033</v>
      </c>
      <c r="G145" s="29">
        <f>VLOOKUP($B145,'Reg. Data Sum (15)'!$B$35:$N$49,7,FALSE)</f>
        <v>19371.472956566013</v>
      </c>
      <c r="H145" s="59">
        <f>VLOOKUP($B145,'Reg. Data Sum (15)'!$B$35:$C$49,2,FALSE)</f>
        <v>19387.493371474367</v>
      </c>
    </row>
    <row r="146" spans="2:8" x14ac:dyDescent="0.25">
      <c r="B146" s="34" t="s">
        <v>28</v>
      </c>
      <c r="C146" s="31">
        <v>226172</v>
      </c>
      <c r="D146" s="37">
        <f>VLOOKUP($B146,'Reg. Data Sum (15)'!$B$3:$N$17,7,FALSE)</f>
        <v>242196</v>
      </c>
      <c r="E146" s="30">
        <v>0.86975256243090326</v>
      </c>
      <c r="F146" s="30">
        <f>VLOOKUP($B146,'Reg. Data Sum (15)'!$B$51:$N$65,7,FALSE)</f>
        <v>0.89929675054070812</v>
      </c>
      <c r="G146" s="29">
        <f>VLOOKUP($B146,'Reg. Data Sum (15)'!$B$35:$N$49,7,FALSE)</f>
        <v>50252.616612165351</v>
      </c>
      <c r="H146" s="59">
        <f>VLOOKUP($B146,'Reg. Data Sum (15)'!$B$35:$C$49,2,FALSE)</f>
        <v>43493.222597552121</v>
      </c>
    </row>
    <row r="147" spans="2:8" x14ac:dyDescent="0.25">
      <c r="B147" s="34" t="s">
        <v>2</v>
      </c>
      <c r="C147" s="31">
        <v>182971</v>
      </c>
      <c r="D147" s="37">
        <f>VLOOKUP($B147,'Reg. Data Sum (15)'!$B$3:$N$17,7,FALSE)</f>
        <v>142748</v>
      </c>
      <c r="E147" s="30">
        <v>1.326012595481314</v>
      </c>
      <c r="F147" s="30">
        <f>VLOOKUP($B147,'Reg. Data Sum (15)'!$B$51:$N$65,7,FALSE)</f>
        <v>1.3548936643379035</v>
      </c>
      <c r="G147" s="29">
        <f>VLOOKUP($B147,'Reg. Data Sum (15)'!$B$35:$N$49,7,FALSE)</f>
        <v>53992.416145935495</v>
      </c>
      <c r="H147" s="59">
        <f>VLOOKUP($B147,'Reg. Data Sum (15)'!$B$35:$C$49,2,FALSE)</f>
        <v>49597.106617379839</v>
      </c>
    </row>
    <row r="148" spans="2:8" x14ac:dyDescent="0.25">
      <c r="B148" s="32" t="s">
        <v>27</v>
      </c>
      <c r="C148" s="31">
        <v>158269</v>
      </c>
      <c r="D148" s="37">
        <f>VLOOKUP($B148,'Reg. Data Sum (15)'!$B$3:$N$17,7,FALSE)</f>
        <v>139880</v>
      </c>
      <c r="E148" s="30">
        <v>1.037325267582043</v>
      </c>
      <c r="F148" s="30">
        <f>VLOOKUP($B148,'Reg. Data Sum (15)'!$B$51:$N$65,7,FALSE)</f>
        <v>2.445055840801404</v>
      </c>
      <c r="G148" s="29">
        <f>VLOOKUP($B148,'Reg. Data Sum (15)'!$B$35:$N$49,7,FALSE)</f>
        <v>88914.63417929654</v>
      </c>
      <c r="H148" s="59">
        <f>VLOOKUP($B148,'Reg. Data Sum (15)'!$B$35:$C$49,2,FALSE)</f>
        <v>69197.807531032639</v>
      </c>
    </row>
    <row r="149" spans="2:8" x14ac:dyDescent="0.25">
      <c r="B149" s="34" t="s">
        <v>10</v>
      </c>
      <c r="C149" s="31">
        <v>140499</v>
      </c>
      <c r="D149" s="37">
        <f>VLOOKUP($B149,'Reg. Data Sum (15)'!$B$3:$N$17,7,FALSE)</f>
        <v>137875</v>
      </c>
      <c r="E149" s="30">
        <v>0.52160023080704654</v>
      </c>
      <c r="F149" s="30">
        <f>VLOOKUP($B149,'Reg. Data Sum (15)'!$B$51:$N$65,7,FALSE)</f>
        <v>0.97054430452227036</v>
      </c>
      <c r="G149" s="29">
        <f>VLOOKUP($B149,'Reg. Data Sum (15)'!$B$35:$N$49,7,FALSE)</f>
        <v>72076.476003626478</v>
      </c>
      <c r="H149" s="59">
        <f>VLOOKUP($B149,'Reg. Data Sum (15)'!$B$35:$C$49,2,FALSE)</f>
        <v>73976.731736093818</v>
      </c>
    </row>
    <row r="150" spans="2:8" x14ac:dyDescent="0.25">
      <c r="B150" s="34" t="s">
        <v>3</v>
      </c>
      <c r="C150" s="31">
        <v>125812</v>
      </c>
      <c r="D150" s="37">
        <f>VLOOKUP($B150,'Reg. Data Sum (15)'!$B$3:$N$17,7,FALSE)</f>
        <v>114873</v>
      </c>
      <c r="E150" s="30">
        <v>2.4245669498726028</v>
      </c>
      <c r="F150" s="30">
        <f>VLOOKUP($B150,'Reg. Data Sum (15)'!$B$51:$N$65,7,FALSE)</f>
        <v>0.52102730079891379</v>
      </c>
      <c r="G150" s="29">
        <f>VLOOKUP($B150,'Reg. Data Sum (15)'!$B$35:$N$49,7,FALSE)</f>
        <v>66081.207698937083</v>
      </c>
      <c r="H150" s="59">
        <f>VLOOKUP($B150,'Reg. Data Sum (15)'!$B$35:$C$49,2,FALSE)</f>
        <v>57525.667521625255</v>
      </c>
    </row>
    <row r="151" spans="2:8" x14ac:dyDescent="0.25">
      <c r="B151" s="32" t="s">
        <v>26</v>
      </c>
      <c r="C151" s="31">
        <v>96704</v>
      </c>
      <c r="D151" s="37">
        <f>VLOOKUP($B151,'Reg. Data Sum (15)'!$B$3:$N$17,7,FALSE)</f>
        <v>102559</v>
      </c>
      <c r="E151" s="30">
        <v>1.1252360358590534</v>
      </c>
      <c r="F151" s="30">
        <f>VLOOKUP($B151,'Reg. Data Sum (15)'!$B$51:$N$65,7,FALSE)</f>
        <v>1.1601593374705106</v>
      </c>
      <c r="G151" s="29">
        <f>VLOOKUP($B151,'Reg. Data Sum (15)'!$B$35:$N$49,7,FALSE)</f>
        <v>47597.007234859935</v>
      </c>
      <c r="H151" s="59">
        <f>VLOOKUP($B151,'Reg. Data Sum (15)'!$B$35:$C$49,2,FALSE)</f>
        <v>48960.193849719093</v>
      </c>
    </row>
    <row r="152" spans="2:8" x14ac:dyDescent="0.25">
      <c r="B152" s="34" t="s">
        <v>6</v>
      </c>
      <c r="C152" s="31">
        <v>89139</v>
      </c>
      <c r="D152" s="37">
        <f>VLOOKUP($B152,'Reg. Data Sum (15)'!$B$3:$N$17,7,FALSE)</f>
        <v>87801</v>
      </c>
      <c r="E152" s="30">
        <v>1.0860243467539941</v>
      </c>
      <c r="F152" s="30">
        <f>VLOOKUP($B152,'Reg. Data Sum (15)'!$B$51:$N$65,7,FALSE)</f>
        <v>1.0517722948864792</v>
      </c>
      <c r="G152" s="29">
        <f>VLOOKUP($B152,'Reg. Data Sum (15)'!$B$35:$N$49,7,FALSE)</f>
        <v>34235.675094816688</v>
      </c>
      <c r="H152" s="59">
        <f>VLOOKUP($B152,'Reg. Data Sum (15)'!$B$35:$C$49,2,FALSE)</f>
        <v>29369.668325990449</v>
      </c>
    </row>
    <row r="153" spans="2:8" x14ac:dyDescent="0.25">
      <c r="B153" s="34" t="s">
        <v>4</v>
      </c>
      <c r="C153" s="31">
        <v>50368</v>
      </c>
      <c r="D153" s="37">
        <f>VLOOKUP($B153,'Reg. Data Sum (15)'!$B$3:$N$17,7,FALSE)</f>
        <v>43829</v>
      </c>
      <c r="E153" s="30">
        <v>0.86815866872255776</v>
      </c>
      <c r="F153" s="30">
        <f>VLOOKUP($B153,'Reg. Data Sum (15)'!$B$51:$N$65,7,FALSE)</f>
        <v>0.84458054828047913</v>
      </c>
      <c r="G153" s="29">
        <f>VLOOKUP($B153,'Reg. Data Sum (15)'!$B$35:$N$49,7,FALSE)</f>
        <v>72503.48862625203</v>
      </c>
      <c r="H153" s="59">
        <f>VLOOKUP($B153,'Reg. Data Sum (15)'!$B$35:$C$49,2,FALSE)</f>
        <v>74395.005384102726</v>
      </c>
    </row>
    <row r="154" spans="2:8" ht="15.75" thickBot="1" x14ac:dyDescent="0.3">
      <c r="B154" s="41" t="s">
        <v>12</v>
      </c>
      <c r="C154" s="28">
        <v>6884</v>
      </c>
      <c r="D154" s="60">
        <f>VLOOKUP($B154,'Reg. Data Sum (15)'!$B$3:$N$17,7,FALSE)</f>
        <v>6499</v>
      </c>
      <c r="E154" s="27">
        <v>0.21035435701917218</v>
      </c>
      <c r="F154" s="27">
        <f>VLOOKUP($B154,'Reg. Data Sum (15)'!$B$51:$N$65,7,FALSE)</f>
        <v>0.18827028050720027</v>
      </c>
      <c r="G154" s="26">
        <f>VLOOKUP($B154,'Reg. Data Sum (15)'!$B$35:$N$49,7,FALSE)</f>
        <v>36272.30466225573</v>
      </c>
      <c r="H154" s="61">
        <f>VLOOKUP($B154,'Reg. Data Sum (15)'!$B$35:$C$49,2,FALSE)</f>
        <v>49820.322886457849</v>
      </c>
    </row>
    <row r="155" spans="2:8" x14ac:dyDescent="0.25">
      <c r="B155" s="24" t="s">
        <v>25</v>
      </c>
      <c r="C155" s="25"/>
      <c r="D155" s="25"/>
      <c r="E155" s="25"/>
      <c r="F155" s="25"/>
      <c r="G155" s="25"/>
      <c r="H155" s="25"/>
    </row>
    <row r="156" spans="2:8" x14ac:dyDescent="0.25">
      <c r="B156" s="24" t="s">
        <v>24</v>
      </c>
      <c r="C156" s="25"/>
      <c r="D156" s="25"/>
      <c r="E156" s="25"/>
      <c r="F156" s="25"/>
      <c r="G156" s="25"/>
      <c r="H156" s="25"/>
    </row>
    <row r="157" spans="2:8" x14ac:dyDescent="0.25">
      <c r="B157" s="24" t="s">
        <v>23</v>
      </c>
      <c r="C157" s="23"/>
      <c r="D157" s="23"/>
      <c r="E157" s="23"/>
      <c r="F157" s="23"/>
      <c r="G157" s="23"/>
      <c r="H157" s="23"/>
    </row>
    <row r="158" spans="2:8" x14ac:dyDescent="0.25">
      <c r="B158" s="23"/>
      <c r="C158" s="23"/>
      <c r="D158" s="23"/>
      <c r="E158" s="23"/>
      <c r="F158" s="23"/>
      <c r="G158" s="23"/>
      <c r="H158" s="23"/>
    </row>
    <row r="159" spans="2:8" ht="15.75" thickBot="1" x14ac:dyDescent="0.3">
      <c r="B159" s="39" t="s">
        <v>192</v>
      </c>
      <c r="C159" s="23"/>
      <c r="D159" s="23"/>
      <c r="E159" s="23"/>
      <c r="F159" s="23"/>
      <c r="G159" s="23"/>
      <c r="H159" s="23"/>
    </row>
    <row r="160" spans="2:8" ht="26.25" customHeight="1" x14ac:dyDescent="0.25">
      <c r="B160" s="263" t="s">
        <v>21</v>
      </c>
      <c r="C160" s="265" t="s">
        <v>30</v>
      </c>
      <c r="D160" s="266"/>
      <c r="E160" s="267" t="s">
        <v>22</v>
      </c>
      <c r="F160" s="268"/>
      <c r="G160" s="269" t="s">
        <v>178</v>
      </c>
      <c r="H160" s="271" t="s">
        <v>172</v>
      </c>
    </row>
    <row r="161" spans="2:8" x14ac:dyDescent="0.25">
      <c r="B161" s="264"/>
      <c r="C161" s="187">
        <v>2005</v>
      </c>
      <c r="D161" s="187">
        <v>2015</v>
      </c>
      <c r="E161" s="188">
        <v>2005</v>
      </c>
      <c r="F161" s="189">
        <v>2015</v>
      </c>
      <c r="G161" s="270"/>
      <c r="H161" s="272"/>
    </row>
    <row r="162" spans="2:8" x14ac:dyDescent="0.25">
      <c r="B162" s="38" t="s">
        <v>11</v>
      </c>
      <c r="C162" s="31">
        <v>742203</v>
      </c>
      <c r="D162" s="37">
        <f>VLOOKUP($B162,'Reg. Data Sum (15)'!$B$3:$N$17,8,FALSE)</f>
        <v>711857</v>
      </c>
      <c r="E162" s="30">
        <v>0.98681554448724429</v>
      </c>
      <c r="F162" s="30">
        <f>VLOOKUP($B162,'Reg. Data Sum (15)'!$B$51:$N$65,8,FALSE)</f>
        <v>0.98257727716428445</v>
      </c>
      <c r="G162" s="29">
        <f>VLOOKUP($B162,'Reg. Data Sum (15)'!$B$35:$N$49,8,FALSE)</f>
        <v>35825.375928030488</v>
      </c>
      <c r="H162" s="59">
        <f>VLOOKUP($B162,'Reg. Data Sum (15)'!$B$35:$C$49,2,FALSE)</f>
        <v>39108.547815641243</v>
      </c>
    </row>
    <row r="163" spans="2:8" x14ac:dyDescent="0.25">
      <c r="B163" s="34" t="s">
        <v>9</v>
      </c>
      <c r="C163" s="31">
        <v>569146</v>
      </c>
      <c r="D163" s="37">
        <f>VLOOKUP($B163,'Reg. Data Sum (15)'!$B$3:$N$17,8,FALSE)</f>
        <v>484551</v>
      </c>
      <c r="E163" s="30">
        <v>1.3682649529763833</v>
      </c>
      <c r="F163" s="30">
        <f>VLOOKUP($B163,'Reg. Data Sum (15)'!$B$51:$N$65,8,FALSE)</f>
        <v>0.97821545365678775</v>
      </c>
      <c r="G163" s="29">
        <f>VLOOKUP($B163,'Reg. Data Sum (15)'!$B$35:$N$49,8,FALSE)</f>
        <v>51304.113936407106</v>
      </c>
      <c r="H163" s="59">
        <f>VLOOKUP($B163,'Reg. Data Sum (15)'!$B$35:$C$49,2,FALSE)</f>
        <v>60145.174468291101</v>
      </c>
    </row>
    <row r="164" spans="2:8" x14ac:dyDescent="0.25">
      <c r="B164" s="34" t="s">
        <v>8</v>
      </c>
      <c r="C164" s="31">
        <v>447782</v>
      </c>
      <c r="D164" s="37">
        <f>VLOOKUP($B164,'Reg. Data Sum (15)'!$B$3:$N$17,8,FALSE)</f>
        <v>519162</v>
      </c>
      <c r="E164" s="30">
        <v>0.90551641647390579</v>
      </c>
      <c r="F164" s="30">
        <f>VLOOKUP($B164,'Reg. Data Sum (15)'!$B$51:$N$65,8,FALSE)</f>
        <v>0.93886765452598064</v>
      </c>
      <c r="G164" s="29">
        <f>VLOOKUP($B164,'Reg. Data Sum (15)'!$B$35:$N$49,8,FALSE)</f>
        <v>39974.915667941801</v>
      </c>
      <c r="H164" s="59">
        <f>VLOOKUP($B164,'Reg. Data Sum (15)'!$B$35:$C$49,2,FALSE)</f>
        <v>43603.521969901631</v>
      </c>
    </row>
    <row r="165" spans="2:8" x14ac:dyDescent="0.25">
      <c r="B165" s="34" t="s">
        <v>3</v>
      </c>
      <c r="C165" s="31">
        <v>447234</v>
      </c>
      <c r="D165" s="37">
        <f>VLOOKUP($B165,'Reg. Data Sum (15)'!$B$3:$N$17,8,FALSE)</f>
        <v>431622</v>
      </c>
      <c r="E165" s="30">
        <v>0.92583208010884699</v>
      </c>
      <c r="F165" s="30">
        <f>VLOOKUP($B165,'Reg. Data Sum (15)'!$B$51:$N$65,8,FALSE)</f>
        <v>1.2676575217782469</v>
      </c>
      <c r="G165" s="29">
        <f>VLOOKUP($B165,'Reg. Data Sum (15)'!$B$35:$N$49,8,FALSE)</f>
        <v>51274.775426183092</v>
      </c>
      <c r="H165" s="59">
        <f>VLOOKUP($B165,'Reg. Data Sum (15)'!$B$35:$C$49,2,FALSE)</f>
        <v>57525.667521625255</v>
      </c>
    </row>
    <row r="166" spans="2:8" x14ac:dyDescent="0.25">
      <c r="B166" s="34" t="s">
        <v>7</v>
      </c>
      <c r="C166" s="31">
        <v>415357</v>
      </c>
      <c r="D166" s="37">
        <f>VLOOKUP($B166,'Reg. Data Sum (15)'!$B$3:$N$17,8,FALSE)</f>
        <v>391762</v>
      </c>
      <c r="E166" s="30">
        <v>1.0343330116983847</v>
      </c>
      <c r="F166" s="30">
        <f>VLOOKUP($B166,'Reg. Data Sum (15)'!$B$51:$N$65,8,FALSE)</f>
        <v>1.0161904670221145</v>
      </c>
      <c r="G166" s="29">
        <f>VLOOKUP($B166,'Reg. Data Sum (15)'!$B$35:$N$49,8,FALSE)</f>
        <v>16541.334670029253</v>
      </c>
      <c r="H166" s="59">
        <f>VLOOKUP($B166,'Reg. Data Sum (15)'!$B$35:$C$49,2,FALSE)</f>
        <v>19387.493371474367</v>
      </c>
    </row>
    <row r="167" spans="2:8" x14ac:dyDescent="0.25">
      <c r="B167" s="34" t="s">
        <v>28</v>
      </c>
      <c r="C167" s="31">
        <v>358318</v>
      </c>
      <c r="D167" s="37">
        <f>VLOOKUP($B167,'Reg. Data Sum (15)'!$B$3:$N$17,8,FALSE)</f>
        <v>433840</v>
      </c>
      <c r="E167" s="30">
        <v>0.95952958605986327</v>
      </c>
      <c r="F167" s="30">
        <f>VLOOKUP($B167,'Reg. Data Sum (15)'!$B$51:$N$65,8,FALSE)</f>
        <v>1.0430893165830146</v>
      </c>
      <c r="G167" s="29">
        <f>VLOOKUP($B167,'Reg. Data Sum (15)'!$B$35:$N$49,8,FALSE)</f>
        <v>38499.270652775216</v>
      </c>
      <c r="H167" s="59">
        <f>VLOOKUP($B167,'Reg. Data Sum (15)'!$B$35:$C$49,2,FALSE)</f>
        <v>43493.222597552121</v>
      </c>
    </row>
    <row r="168" spans="2:8" x14ac:dyDescent="0.25">
      <c r="B168" s="34" t="s">
        <v>10</v>
      </c>
      <c r="C168" s="31">
        <v>232261</v>
      </c>
      <c r="D168" s="37">
        <f>VLOOKUP($B168,'Reg. Data Sum (15)'!$B$3:$N$17,8,FALSE)</f>
        <v>193939</v>
      </c>
      <c r="E168" s="30">
        <v>1.0899928586760737</v>
      </c>
      <c r="F168" s="30">
        <f>VLOOKUP($B168,'Reg. Data Sum (15)'!$B$51:$N$65,8,FALSE)</f>
        <v>0.88399709910635382</v>
      </c>
      <c r="G168" s="29">
        <f>VLOOKUP($B168,'Reg. Data Sum (15)'!$B$35:$N$49,8,FALSE)</f>
        <v>63444.013839403109</v>
      </c>
      <c r="H168" s="59">
        <f>VLOOKUP($B168,'Reg. Data Sum (15)'!$B$35:$C$49,2,FALSE)</f>
        <v>73976.731736093818</v>
      </c>
    </row>
    <row r="169" spans="2:8" x14ac:dyDescent="0.25">
      <c r="B169" s="34" t="s">
        <v>2</v>
      </c>
      <c r="C169" s="31">
        <v>192599</v>
      </c>
      <c r="D169" s="37">
        <f>VLOOKUP($B169,'Reg. Data Sum (15)'!$B$3:$N$17,8,FALSE)</f>
        <v>176597</v>
      </c>
      <c r="E169" s="30">
        <v>0.81743852106254444</v>
      </c>
      <c r="F169" s="30">
        <f>VLOOKUP($B169,'Reg. Data Sum (15)'!$B$51:$N$65,8,FALSE)</f>
        <v>1.0853613429482225</v>
      </c>
      <c r="G169" s="29">
        <f>VLOOKUP($B169,'Reg. Data Sum (15)'!$B$35:$N$49,8,FALSE)</f>
        <v>40127.20635118377</v>
      </c>
      <c r="H169" s="59">
        <f>VLOOKUP($B169,'Reg. Data Sum (15)'!$B$35:$C$49,2,FALSE)</f>
        <v>49597.106617379839</v>
      </c>
    </row>
    <row r="170" spans="2:8" x14ac:dyDescent="0.25">
      <c r="B170" s="32" t="s">
        <v>26</v>
      </c>
      <c r="C170" s="31">
        <v>170821</v>
      </c>
      <c r="D170" s="37">
        <f>VLOOKUP($B170,'Reg. Data Sum (15)'!$B$3:$N$17,8,FALSE)</f>
        <v>180441</v>
      </c>
      <c r="E170" s="30">
        <v>1.2871300420087033</v>
      </c>
      <c r="F170" s="30">
        <f>VLOOKUP($B170,'Reg. Data Sum (15)'!$B$51:$N$65,8,FALSE)</f>
        <v>1.3217062249738842</v>
      </c>
      <c r="G170" s="29">
        <f>VLOOKUP($B170,'Reg. Data Sum (15)'!$B$35:$N$49,8,FALSE)</f>
        <v>44543.946619670693</v>
      </c>
      <c r="H170" s="59">
        <f>VLOOKUP($B170,'Reg. Data Sum (15)'!$B$35:$C$49,2,FALSE)</f>
        <v>48960.193849719093</v>
      </c>
    </row>
    <row r="171" spans="2:8" x14ac:dyDescent="0.25">
      <c r="B171" s="34" t="s">
        <v>6</v>
      </c>
      <c r="C171" s="31">
        <v>97229</v>
      </c>
      <c r="D171" s="37">
        <f>VLOOKUP($B171,'Reg. Data Sum (15)'!$B$3:$N$17,8,FALSE)</f>
        <v>92145</v>
      </c>
      <c r="E171" s="30">
        <v>0.7670957845921561</v>
      </c>
      <c r="F171" s="30">
        <f>VLOOKUP($B171,'Reg. Data Sum (15)'!$B$51:$N$65,8,FALSE)</f>
        <v>0.71474296071003474</v>
      </c>
      <c r="G171" s="29">
        <f>VLOOKUP($B171,'Reg. Data Sum (15)'!$B$35:$N$49,8,FALSE)</f>
        <v>27239.02276846275</v>
      </c>
      <c r="H171" s="59">
        <f>VLOOKUP($B171,'Reg. Data Sum (15)'!$B$35:$C$49,2,FALSE)</f>
        <v>29369.668325990449</v>
      </c>
    </row>
    <row r="172" spans="2:8" x14ac:dyDescent="0.25">
      <c r="B172" s="34" t="s">
        <v>4</v>
      </c>
      <c r="C172" s="31">
        <v>76745</v>
      </c>
      <c r="D172" s="37">
        <f>VLOOKUP($B172,'Reg. Data Sum (15)'!$B$3:$N$17,8,FALSE)</f>
        <v>68132</v>
      </c>
      <c r="E172" s="30">
        <v>0.85659683126670594</v>
      </c>
      <c r="F172" s="30">
        <f>VLOOKUP($B172,'Reg. Data Sum (15)'!$B$51:$N$65,8,FALSE)</f>
        <v>0.85013226394406838</v>
      </c>
      <c r="G172" s="29">
        <f>VLOOKUP($B172,'Reg. Data Sum (15)'!$B$35:$N$49,8,FALSE)</f>
        <v>61584.279560265364</v>
      </c>
      <c r="H172" s="59">
        <f>VLOOKUP($B172,'Reg. Data Sum (15)'!$B$35:$C$49,2,FALSE)</f>
        <v>74395.005384102726</v>
      </c>
    </row>
    <row r="173" spans="2:8" x14ac:dyDescent="0.25">
      <c r="B173" s="32" t="s">
        <v>27</v>
      </c>
      <c r="C173" s="31">
        <v>61631</v>
      </c>
      <c r="D173" s="37">
        <f>VLOOKUP($B173,'Reg. Data Sum (15)'!$B$3:$N$17,8,FALSE)</f>
        <v>71991</v>
      </c>
      <c r="E173" s="30">
        <v>0.76911857895419422</v>
      </c>
      <c r="F173" s="30">
        <f>VLOOKUP($B173,'Reg. Data Sum (15)'!$B$51:$N$65,8,FALSE)</f>
        <v>0.81483037981308115</v>
      </c>
      <c r="G173" s="29">
        <f>VLOOKUP($B173,'Reg. Data Sum (15)'!$B$35:$N$49,8,FALSE)</f>
        <v>58907.944159686631</v>
      </c>
      <c r="H173" s="59">
        <f>VLOOKUP($B173,'Reg. Data Sum (15)'!$B$35:$C$49,2,FALSE)</f>
        <v>69197.807531032639</v>
      </c>
    </row>
    <row r="174" spans="2:8" ht="15.75" thickBot="1" x14ac:dyDescent="0.3">
      <c r="B174" s="41" t="s">
        <v>12</v>
      </c>
      <c r="C174" s="28">
        <v>32831</v>
      </c>
      <c r="D174" s="60">
        <f>VLOOKUP($B174,'Reg. Data Sum (15)'!$B$3:$N$17,8,FALSE)</f>
        <v>31853</v>
      </c>
      <c r="E174" s="27">
        <v>0.64964594899694417</v>
      </c>
      <c r="F174" s="27">
        <f>VLOOKUP($B174,'Reg. Data Sum (15)'!$B$51:$N$65,8,FALSE)</f>
        <v>0.59750483275769506</v>
      </c>
      <c r="G174" s="26">
        <f>VLOOKUP($B174,'Reg. Data Sum (15)'!$B$35:$N$49,8,FALSE)</f>
        <v>29538.206605343297</v>
      </c>
      <c r="H174" s="61">
        <f>VLOOKUP($B174,'Reg. Data Sum (15)'!$B$35:$C$49,2,FALSE)</f>
        <v>49820.322886457849</v>
      </c>
    </row>
    <row r="175" spans="2:8" x14ac:dyDescent="0.25">
      <c r="B175" s="24" t="s">
        <v>25</v>
      </c>
      <c r="C175" s="25"/>
      <c r="D175" s="25"/>
      <c r="E175" s="25"/>
      <c r="F175" s="25"/>
      <c r="G175" s="25"/>
      <c r="H175" s="25"/>
    </row>
    <row r="176" spans="2:8" x14ac:dyDescent="0.25">
      <c r="B176" s="24" t="s">
        <v>24</v>
      </c>
      <c r="C176" s="25"/>
      <c r="D176" s="25"/>
      <c r="E176" s="25"/>
      <c r="F176" s="25"/>
      <c r="G176" s="25"/>
      <c r="H176" s="25"/>
    </row>
    <row r="177" spans="2:8" x14ac:dyDescent="0.25">
      <c r="B177" s="24" t="s">
        <v>23</v>
      </c>
      <c r="C177" s="23"/>
      <c r="D177" s="23"/>
      <c r="E177" s="23"/>
      <c r="F177" s="23"/>
      <c r="G177" s="23"/>
      <c r="H177" s="23"/>
    </row>
    <row r="178" spans="2:8" x14ac:dyDescent="0.25">
      <c r="B178" s="23"/>
      <c r="C178" s="23"/>
      <c r="D178" s="23"/>
      <c r="E178" s="23"/>
      <c r="F178" s="23"/>
      <c r="G178" s="23"/>
      <c r="H178" s="23"/>
    </row>
    <row r="179" spans="2:8" ht="15.75" thickBot="1" x14ac:dyDescent="0.3">
      <c r="B179" s="39" t="s">
        <v>193</v>
      </c>
      <c r="C179" s="23"/>
      <c r="D179" s="23"/>
      <c r="E179" s="23"/>
      <c r="F179" s="23"/>
      <c r="G179" s="23"/>
      <c r="H179" s="23"/>
    </row>
    <row r="180" spans="2:8" ht="26.25" customHeight="1" x14ac:dyDescent="0.25">
      <c r="B180" s="233" t="s">
        <v>21</v>
      </c>
      <c r="C180" s="235" t="s">
        <v>30</v>
      </c>
      <c r="D180" s="236"/>
      <c r="E180" s="237" t="s">
        <v>22</v>
      </c>
      <c r="F180" s="238"/>
      <c r="G180" s="239" t="s">
        <v>179</v>
      </c>
      <c r="H180" s="241" t="s">
        <v>172</v>
      </c>
    </row>
    <row r="181" spans="2:8" x14ac:dyDescent="0.25">
      <c r="B181" s="234"/>
      <c r="C181" s="190">
        <v>2005</v>
      </c>
      <c r="D181" s="190">
        <v>2015</v>
      </c>
      <c r="E181" s="191">
        <v>2005</v>
      </c>
      <c r="F181" s="192">
        <v>2015</v>
      </c>
      <c r="G181" s="240"/>
      <c r="H181" s="242"/>
    </row>
    <row r="182" spans="2:8" x14ac:dyDescent="0.25">
      <c r="B182" s="38" t="s">
        <v>11</v>
      </c>
      <c r="C182" s="31">
        <v>1035829</v>
      </c>
      <c r="D182" s="37">
        <f>VLOOKUP($B182,'Reg. Data Sum (15)'!$B$3:$N$17,9,FALSE)</f>
        <v>942315</v>
      </c>
      <c r="E182" s="30">
        <v>1.0005195669153302</v>
      </c>
      <c r="F182" s="30">
        <f>VLOOKUP($B182,'Reg. Data Sum (15)'!$B$51:$N$65,9,FALSE)</f>
        <v>1.0039025574377074</v>
      </c>
      <c r="G182" s="29">
        <f>VLOOKUP($B182,'Reg. Data Sum (15)'!$B$35:$N$49,9,FALSE)</f>
        <v>36258.352182656541</v>
      </c>
      <c r="H182" s="59">
        <f>VLOOKUP($B182,'Reg. Data Sum (15)'!$B$35:$C$49,2,FALSE)</f>
        <v>39108.547815641243</v>
      </c>
    </row>
    <row r="183" spans="2:8" x14ac:dyDescent="0.25">
      <c r="B183" s="34" t="s">
        <v>8</v>
      </c>
      <c r="C183" s="31">
        <v>811894</v>
      </c>
      <c r="D183" s="37">
        <f>VLOOKUP($B183,'Reg. Data Sum (15)'!$B$3:$N$17,9,FALSE)</f>
        <v>820917</v>
      </c>
      <c r="E183" s="30">
        <v>1.417979953667537</v>
      </c>
      <c r="F183" s="30">
        <f>VLOOKUP($B183,'Reg. Data Sum (15)'!$B$51:$N$65,9,FALSE)</f>
        <v>1.145835384152746</v>
      </c>
      <c r="G183" s="29">
        <f>VLOOKUP($B183,'Reg. Data Sum (15)'!$B$35:$N$49,9,FALSE)</f>
        <v>38936.89049197422</v>
      </c>
      <c r="H183" s="59">
        <f>VLOOKUP($B183,'Reg. Data Sum (15)'!$B$35:$C$49,2,FALSE)</f>
        <v>43603.521969901631</v>
      </c>
    </row>
    <row r="184" spans="2:8" x14ac:dyDescent="0.25">
      <c r="B184" s="34" t="s">
        <v>9</v>
      </c>
      <c r="C184" s="31">
        <v>750229</v>
      </c>
      <c r="D184" s="37">
        <f>VLOOKUP($B184,'Reg. Data Sum (15)'!$B$3:$N$17,9,FALSE)</f>
        <v>624278</v>
      </c>
      <c r="E184" s="30">
        <v>1.1282764009065649</v>
      </c>
      <c r="F184" s="30">
        <f>VLOOKUP($B184,'Reg. Data Sum (15)'!$B$51:$N$65,9,FALSE)</f>
        <v>0.97273502862135131</v>
      </c>
      <c r="G184" s="29">
        <f>VLOOKUP($B184,'Reg. Data Sum (15)'!$B$35:$N$49,9,FALSE)</f>
        <v>52154.474271077946</v>
      </c>
      <c r="H184" s="59">
        <f>VLOOKUP($B184,'Reg. Data Sum (15)'!$B$35:$C$49,2,FALSE)</f>
        <v>60145.174468291101</v>
      </c>
    </row>
    <row r="185" spans="2:8" x14ac:dyDescent="0.25">
      <c r="B185" s="34" t="s">
        <v>3</v>
      </c>
      <c r="C185" s="31">
        <v>643266</v>
      </c>
      <c r="D185" s="37">
        <f>VLOOKUP($B185,'Reg. Data Sum (15)'!$B$3:$N$17,9,FALSE)</f>
        <v>620308</v>
      </c>
      <c r="E185" s="30">
        <v>0.945027698821995</v>
      </c>
      <c r="F185" s="30">
        <f>VLOOKUP($B185,'Reg. Data Sum (15)'!$B$51:$N$65,9,FALSE)</f>
        <v>1.40613573966536</v>
      </c>
      <c r="G185" s="29">
        <f>VLOOKUP($B185,'Reg. Data Sum (15)'!$B$35:$N$49,9,FALSE)</f>
        <v>53281.205283504321</v>
      </c>
      <c r="H185" s="59">
        <f>VLOOKUP($B185,'Reg. Data Sum (15)'!$B$35:$C$49,2,FALSE)</f>
        <v>57525.667521625255</v>
      </c>
    </row>
    <row r="186" spans="2:8" x14ac:dyDescent="0.25">
      <c r="B186" s="34" t="s">
        <v>7</v>
      </c>
      <c r="C186" s="31">
        <v>544479</v>
      </c>
      <c r="D186" s="37">
        <f>VLOOKUP($B186,'Reg. Data Sum (15)'!$B$3:$N$17,9,FALSE)</f>
        <v>474861</v>
      </c>
      <c r="E186" s="30">
        <v>0.98501814365033802</v>
      </c>
      <c r="F186" s="30">
        <f>VLOOKUP($B186,'Reg. Data Sum (15)'!$B$51:$N$65,9,FALSE)</f>
        <v>0.95069412633944994</v>
      </c>
      <c r="G186" s="29">
        <f>VLOOKUP($B186,'Reg. Data Sum (15)'!$B$35:$N$49,9,FALSE)</f>
        <v>15535.909211327104</v>
      </c>
      <c r="H186" s="59">
        <f>VLOOKUP($B186,'Reg. Data Sum (15)'!$B$35:$C$49,2,FALSE)</f>
        <v>19387.493371474367</v>
      </c>
    </row>
    <row r="187" spans="2:8" x14ac:dyDescent="0.25">
      <c r="B187" s="34" t="s">
        <v>28</v>
      </c>
      <c r="C187" s="31">
        <v>499494</v>
      </c>
      <c r="D187" s="37">
        <f>VLOOKUP($B187,'Reg. Data Sum (15)'!$B$3:$N$17,9,FALSE)</f>
        <v>524461</v>
      </c>
      <c r="E187" s="30">
        <v>0.9717269884841665</v>
      </c>
      <c r="F187" s="30">
        <f>VLOOKUP($B187,'Reg. Data Sum (15)'!$B$51:$N$65,9,FALSE)</f>
        <v>0.97325491206834214</v>
      </c>
      <c r="G187" s="29">
        <f>VLOOKUP($B187,'Reg. Data Sum (15)'!$B$35:$N$49,9,FALSE)</f>
        <v>41601.785539820885</v>
      </c>
      <c r="H187" s="59">
        <f>VLOOKUP($B187,'Reg. Data Sum (15)'!$B$35:$C$49,2,FALSE)</f>
        <v>43493.222597552121</v>
      </c>
    </row>
    <row r="188" spans="2:8" x14ac:dyDescent="0.25">
      <c r="B188" s="34" t="s">
        <v>10</v>
      </c>
      <c r="C188" s="31">
        <v>299322</v>
      </c>
      <c r="D188" s="37">
        <f>VLOOKUP($B188,'Reg. Data Sum (15)'!$B$3:$N$17,9,FALSE)</f>
        <v>265156</v>
      </c>
      <c r="E188" s="30">
        <v>0.92291978094163174</v>
      </c>
      <c r="F188" s="30">
        <f>VLOOKUP($B188,'Reg. Data Sum (15)'!$B$51:$N$65,9,FALSE)</f>
        <v>0.93284319223797019</v>
      </c>
      <c r="G188" s="29">
        <f>VLOOKUP($B188,'Reg. Data Sum (15)'!$B$35:$N$49,9,FALSE)</f>
        <v>55465.733077886223</v>
      </c>
      <c r="H188" s="59">
        <f>VLOOKUP($B188,'Reg. Data Sum (15)'!$B$35:$C$49,2,FALSE)</f>
        <v>73976.731736093818</v>
      </c>
    </row>
    <row r="189" spans="2:8" x14ac:dyDescent="0.25">
      <c r="B189" s="34" t="s">
        <v>2</v>
      </c>
      <c r="C189" s="31">
        <v>232472</v>
      </c>
      <c r="D189" s="37">
        <f>VLOOKUP($B189,'Reg. Data Sum (15)'!$B$3:$N$17,9,FALSE)</f>
        <v>168952</v>
      </c>
      <c r="E189" s="30">
        <v>0.79257844514403486</v>
      </c>
      <c r="F189" s="30">
        <f>VLOOKUP($B189,'Reg. Data Sum (15)'!$B$51:$N$65,9,FALSE)</f>
        <v>0.80144895071633526</v>
      </c>
      <c r="G189" s="29">
        <f>VLOOKUP($B189,'Reg. Data Sum (15)'!$B$35:$N$49,9,FALSE)</f>
        <v>47021.054583550358</v>
      </c>
      <c r="H189" s="59">
        <f>VLOOKUP($B189,'Reg. Data Sum (15)'!$B$35:$C$49,2,FALSE)</f>
        <v>49597.106617379839</v>
      </c>
    </row>
    <row r="190" spans="2:8" x14ac:dyDescent="0.25">
      <c r="B190" s="34" t="s">
        <v>6</v>
      </c>
      <c r="C190" s="31">
        <v>165617</v>
      </c>
      <c r="D190" s="37">
        <f>VLOOKUP($B190,'Reg. Data Sum (15)'!$B$3:$N$17,9,FALSE)</f>
        <v>148976</v>
      </c>
      <c r="E190" s="30">
        <v>0.94925509064190139</v>
      </c>
      <c r="F190" s="30">
        <f>VLOOKUP($B190,'Reg. Data Sum (15)'!$B$51:$N$65,9,FALSE)</f>
        <v>0.89189950200241941</v>
      </c>
      <c r="G190" s="29">
        <f>VLOOKUP($B190,'Reg. Data Sum (15)'!$B$35:$N$49,9,FALSE)</f>
        <v>25497.945393888949</v>
      </c>
      <c r="H190" s="59">
        <f>VLOOKUP($B190,'Reg. Data Sum (15)'!$B$35:$C$49,2,FALSE)</f>
        <v>29369.668325990449</v>
      </c>
    </row>
    <row r="191" spans="2:8" x14ac:dyDescent="0.25">
      <c r="B191" s="32" t="s">
        <v>26</v>
      </c>
      <c r="C191" s="31">
        <v>132144</v>
      </c>
      <c r="D191" s="37">
        <f>VLOOKUP($B191,'Reg. Data Sum (15)'!$B$3:$N$17,9,FALSE)</f>
        <v>129957</v>
      </c>
      <c r="E191" s="30">
        <v>0.7233572856205035</v>
      </c>
      <c r="F191" s="30">
        <f>VLOOKUP($B191,'Reg. Data Sum (15)'!$B$51:$N$65,9,FALSE)</f>
        <v>0.73471835070604263</v>
      </c>
      <c r="G191" s="29">
        <f>VLOOKUP($B191,'Reg. Data Sum (15)'!$B$35:$N$49,9,FALSE)</f>
        <v>50618.594196541933</v>
      </c>
      <c r="H191" s="59">
        <f>VLOOKUP($B191,'Reg. Data Sum (15)'!$B$35:$C$49,2,FALSE)</f>
        <v>48960.193849719093</v>
      </c>
    </row>
    <row r="192" spans="2:8" x14ac:dyDescent="0.25">
      <c r="B192" s="32" t="s">
        <v>27</v>
      </c>
      <c r="C192" s="31">
        <v>89876</v>
      </c>
      <c r="D192" s="37">
        <f>VLOOKUP($B192,'Reg. Data Sum (15)'!$B$3:$N$17,9,FALSE)</f>
        <v>84620</v>
      </c>
      <c r="E192" s="30">
        <v>0.72877648798137007</v>
      </c>
      <c r="F192" s="30">
        <f>VLOOKUP($B192,'Reg. Data Sum (15)'!$B$51:$N$65,9,FALSE)</f>
        <v>0.73923671277515191</v>
      </c>
      <c r="G192" s="29">
        <f>VLOOKUP($B192,'Reg. Data Sum (15)'!$B$35:$N$49,9,FALSE)</f>
        <v>66232.881659182225</v>
      </c>
      <c r="H192" s="59">
        <f>VLOOKUP($B192,'Reg. Data Sum (15)'!$B$35:$C$49,2,FALSE)</f>
        <v>69197.807531032639</v>
      </c>
    </row>
    <row r="193" spans="2:8" x14ac:dyDescent="0.25">
      <c r="B193" s="34" t="s">
        <v>4</v>
      </c>
      <c r="C193" s="31">
        <v>76892</v>
      </c>
      <c r="D193" s="37">
        <f>VLOOKUP($B193,'Reg. Data Sum (15)'!$B$3:$N$17,9,FALSE)</f>
        <v>77555</v>
      </c>
      <c r="E193" s="30">
        <v>0.6971070732333654</v>
      </c>
      <c r="F193" s="30">
        <f>VLOOKUP($B193,'Reg. Data Sum (15)'!$B$51:$N$65,9,FALSE)</f>
        <v>0.74690722901051088</v>
      </c>
      <c r="G193" s="29">
        <f>VLOOKUP($B193,'Reg. Data Sum (15)'!$B$35:$N$49,9,FALSE)</f>
        <v>56906.392650377151</v>
      </c>
      <c r="H193" s="59">
        <f>VLOOKUP($B193,'Reg. Data Sum (15)'!$B$35:$C$49,2,FALSE)</f>
        <v>74395.005384102726</v>
      </c>
    </row>
    <row r="194" spans="2:8" ht="15.75" thickBot="1" x14ac:dyDescent="0.3">
      <c r="B194" s="41" t="s">
        <v>12</v>
      </c>
      <c r="C194" s="28">
        <v>24925</v>
      </c>
      <c r="D194" s="60">
        <f>VLOOKUP($B194,'Reg. Data Sum (15)'!$B$3:$N$17,9,FALSE)</f>
        <v>24543</v>
      </c>
      <c r="E194" s="27">
        <v>0.3583043120142258</v>
      </c>
      <c r="F194" s="27">
        <f>VLOOKUP($B194,'Reg. Data Sum (15)'!$B$51:$N$65,9,FALSE)</f>
        <v>0.35533683338801608</v>
      </c>
      <c r="G194" s="26">
        <f>VLOOKUP($B194,'Reg. Data Sum (15)'!$B$35:$N$49,9,FALSE)</f>
        <v>44103.293281179969</v>
      </c>
      <c r="H194" s="61">
        <f>VLOOKUP($B194,'Reg. Data Sum (15)'!$B$35:$C$49,2,FALSE)</f>
        <v>49820.322886457849</v>
      </c>
    </row>
    <row r="195" spans="2:8" x14ac:dyDescent="0.25">
      <c r="B195" s="24" t="s">
        <v>25</v>
      </c>
      <c r="C195" s="25"/>
      <c r="D195" s="25"/>
      <c r="E195" s="25"/>
      <c r="F195" s="25"/>
      <c r="G195" s="25"/>
      <c r="H195" s="25"/>
    </row>
    <row r="196" spans="2:8" x14ac:dyDescent="0.25">
      <c r="B196" s="24" t="s">
        <v>24</v>
      </c>
      <c r="C196" s="25"/>
      <c r="D196" s="25"/>
      <c r="E196" s="25"/>
      <c r="F196" s="25"/>
      <c r="G196" s="25"/>
      <c r="H196" s="25"/>
    </row>
    <row r="197" spans="2:8" x14ac:dyDescent="0.25">
      <c r="B197" s="24" t="s">
        <v>23</v>
      </c>
      <c r="C197" s="23"/>
      <c r="D197" s="23"/>
      <c r="E197" s="23"/>
      <c r="F197" s="23"/>
      <c r="G197" s="23"/>
      <c r="H197" s="23"/>
    </row>
    <row r="198" spans="2:8" x14ac:dyDescent="0.25">
      <c r="B198" s="23"/>
      <c r="C198" s="23"/>
      <c r="D198" s="23"/>
      <c r="E198" s="23"/>
      <c r="F198" s="23"/>
      <c r="G198" s="23"/>
      <c r="H198" s="23"/>
    </row>
    <row r="199" spans="2:8" ht="15.75" thickBot="1" x14ac:dyDescent="0.3">
      <c r="B199" s="39" t="s">
        <v>194</v>
      </c>
      <c r="C199" s="23"/>
      <c r="D199" s="23"/>
      <c r="E199" s="23"/>
      <c r="F199" s="23"/>
      <c r="G199" s="23"/>
      <c r="H199" s="23"/>
    </row>
    <row r="200" spans="2:8" ht="26.25" customHeight="1" x14ac:dyDescent="0.25">
      <c r="B200" s="243" t="s">
        <v>21</v>
      </c>
      <c r="C200" s="245" t="s">
        <v>30</v>
      </c>
      <c r="D200" s="246"/>
      <c r="E200" s="247" t="s">
        <v>22</v>
      </c>
      <c r="F200" s="248"/>
      <c r="G200" s="249" t="s">
        <v>180</v>
      </c>
      <c r="H200" s="251" t="s">
        <v>172</v>
      </c>
    </row>
    <row r="201" spans="2:8" x14ac:dyDescent="0.25">
      <c r="B201" s="244"/>
      <c r="C201" s="181">
        <v>2005</v>
      </c>
      <c r="D201" s="181">
        <v>2015</v>
      </c>
      <c r="E201" s="182">
        <v>2005</v>
      </c>
      <c r="F201" s="183">
        <v>2015</v>
      </c>
      <c r="G201" s="250"/>
      <c r="H201" s="252"/>
    </row>
    <row r="202" spans="2:8" x14ac:dyDescent="0.25">
      <c r="B202" s="38" t="s">
        <v>8</v>
      </c>
      <c r="C202" s="31">
        <v>1115404</v>
      </c>
      <c r="D202" s="37">
        <f>VLOOKUP($B202,'Reg. Data Sum (15)'!$B$3:$N$17,10,FALSE)</f>
        <v>1070774</v>
      </c>
      <c r="E202" s="30">
        <v>1.0301340324061401</v>
      </c>
      <c r="F202" s="30">
        <f>VLOOKUP($B202,'Reg. Data Sum (15)'!$B$51:$N$65,10,FALSE)</f>
        <v>1.3406524753652038</v>
      </c>
      <c r="G202" s="29">
        <f>VLOOKUP($B202,'Reg. Data Sum (15)'!$B$35:$N$49,10,FALSE)</f>
        <v>43516.71167118365</v>
      </c>
      <c r="H202" s="59">
        <f>VLOOKUP($B202,'Reg. Data Sum (15)'!$B$35:$C$49,2,FALSE)</f>
        <v>43603.521969901631</v>
      </c>
    </row>
    <row r="203" spans="2:8" x14ac:dyDescent="0.25">
      <c r="B203" s="34" t="s">
        <v>11</v>
      </c>
      <c r="C203" s="31">
        <v>966536</v>
      </c>
      <c r="D203" s="37">
        <f>VLOOKUP($B203,'Reg. Data Sum (15)'!$B$3:$N$17,10,FALSE)</f>
        <v>1069875</v>
      </c>
      <c r="E203" s="30">
        <v>1.3898364847239004</v>
      </c>
      <c r="F203" s="30">
        <f>VLOOKUP($B203,'Reg. Data Sum (15)'!$B$51:$N$65,10,FALSE)</f>
        <v>1.0224072315730481</v>
      </c>
      <c r="G203" s="29">
        <f>VLOOKUP($B203,'Reg. Data Sum (15)'!$B$35:$N$49,10,FALSE)</f>
        <v>37457.99660240682</v>
      </c>
      <c r="H203" s="59">
        <f>VLOOKUP($B203,'Reg. Data Sum (15)'!$B$35:$C$49,2,FALSE)</f>
        <v>39108.547815641243</v>
      </c>
    </row>
    <row r="204" spans="2:8" x14ac:dyDescent="0.25">
      <c r="B204" s="34" t="s">
        <v>9</v>
      </c>
      <c r="C204" s="31">
        <v>682283</v>
      </c>
      <c r="D204" s="37">
        <f>VLOOKUP($B204,'Reg. Data Sum (15)'!$B$3:$N$17,10,FALSE)</f>
        <v>688069</v>
      </c>
      <c r="E204" s="30">
        <v>1.1393556923616377</v>
      </c>
      <c r="F204" s="30">
        <f>VLOOKUP($B204,'Reg. Data Sum (15)'!$B$51:$N$65,10,FALSE)</f>
        <v>0.96170956106895333</v>
      </c>
      <c r="G204" s="29">
        <f>VLOOKUP($B204,'Reg. Data Sum (15)'!$B$35:$N$49,10,FALSE)</f>
        <v>63481.535148364484</v>
      </c>
      <c r="H204" s="59">
        <f>VLOOKUP($B204,'Reg. Data Sum (15)'!$B$35:$C$49,2,FALSE)</f>
        <v>60145.174468291101</v>
      </c>
    </row>
    <row r="205" spans="2:8" x14ac:dyDescent="0.25">
      <c r="B205" s="34" t="s">
        <v>3</v>
      </c>
      <c r="C205" s="31">
        <v>656327</v>
      </c>
      <c r="D205" s="37">
        <f>VLOOKUP($B205,'Reg. Data Sum (15)'!$B$3:$N$17,10,FALSE)</f>
        <v>560455</v>
      </c>
      <c r="E205" s="30">
        <v>0.92193059607327721</v>
      </c>
      <c r="F205" s="30">
        <f>VLOOKUP($B205,'Reg. Data Sum (15)'!$B$51:$N$65,10,FALSE)</f>
        <v>1.1396094178081859</v>
      </c>
      <c r="G205" s="29">
        <f>VLOOKUP($B205,'Reg. Data Sum (15)'!$B$35:$N$49,10,FALSE)</f>
        <v>53662.025192031477</v>
      </c>
      <c r="H205" s="59">
        <f>VLOOKUP($B205,'Reg. Data Sum (15)'!$B$35:$C$49,2,FALSE)</f>
        <v>57525.667521625255</v>
      </c>
    </row>
    <row r="206" spans="2:8" x14ac:dyDescent="0.25">
      <c r="B206" s="34" t="s">
        <v>7</v>
      </c>
      <c r="C206" s="31">
        <v>483258</v>
      </c>
      <c r="D206" s="37">
        <f>VLOOKUP($B206,'Reg. Data Sum (15)'!$B$3:$N$17,10,FALSE)</f>
        <v>500369</v>
      </c>
      <c r="E206" s="30">
        <v>0.89891175177464677</v>
      </c>
      <c r="F206" s="30">
        <f>VLOOKUP($B206,'Reg. Data Sum (15)'!$B$51:$N$65,10,FALSE)</f>
        <v>0.89858697756785622</v>
      </c>
      <c r="G206" s="29">
        <f>VLOOKUP($B206,'Reg. Data Sum (15)'!$B$35:$N$49,10,FALSE)</f>
        <v>17443.238018342465</v>
      </c>
      <c r="H206" s="59">
        <f>VLOOKUP($B206,'Reg. Data Sum (15)'!$B$35:$C$49,2,FALSE)</f>
        <v>19387.493371474367</v>
      </c>
    </row>
    <row r="207" spans="2:8" x14ac:dyDescent="0.25">
      <c r="B207" s="34" t="s">
        <v>28</v>
      </c>
      <c r="C207" s="31">
        <v>472106</v>
      </c>
      <c r="D207" s="37">
        <f>VLOOKUP($B207,'Reg. Data Sum (15)'!$B$3:$N$17,10,FALSE)</f>
        <v>481352</v>
      </c>
      <c r="E207" s="30">
        <v>0.8166324491325665</v>
      </c>
      <c r="F207" s="30">
        <f>VLOOKUP($B207,'Reg. Data Sum (15)'!$B$51:$N$65,10,FALSE)</f>
        <v>0.80125656938989809</v>
      </c>
      <c r="G207" s="29">
        <f>VLOOKUP($B207,'Reg. Data Sum (15)'!$B$35:$N$49,10,FALSE)</f>
        <v>43746.777665824593</v>
      </c>
      <c r="H207" s="59">
        <f>VLOOKUP($B207,'Reg. Data Sum (15)'!$B$35:$C$49,2,FALSE)</f>
        <v>43493.222597552121</v>
      </c>
    </row>
    <row r="208" spans="2:8" x14ac:dyDescent="0.25">
      <c r="B208" s="34" t="s">
        <v>10</v>
      </c>
      <c r="C208" s="31">
        <v>335126</v>
      </c>
      <c r="D208" s="37">
        <f>VLOOKUP($B208,'Reg. Data Sum (15)'!$B$3:$N$17,10,FALSE)</f>
        <v>311400</v>
      </c>
      <c r="E208" s="30">
        <v>0.98800116265815396</v>
      </c>
      <c r="F208" s="30">
        <f>VLOOKUP($B208,'Reg. Data Sum (15)'!$B$51:$N$65,10,FALSE)</f>
        <v>0.98270058107363956</v>
      </c>
      <c r="G208" s="29">
        <f>VLOOKUP($B208,'Reg. Data Sum (15)'!$B$35:$N$49,10,FALSE)</f>
        <v>67195.899730250487</v>
      </c>
      <c r="H208" s="59">
        <f>VLOOKUP($B208,'Reg. Data Sum (15)'!$B$35:$C$49,2,FALSE)</f>
        <v>73976.731736093818</v>
      </c>
    </row>
    <row r="209" spans="2:8" x14ac:dyDescent="0.25">
      <c r="B209" s="34" t="s">
        <v>2</v>
      </c>
      <c r="C209" s="31">
        <v>253922</v>
      </c>
      <c r="D209" s="37">
        <f>VLOOKUP($B209,'Reg. Data Sum (15)'!$B$3:$N$17,10,FALSE)</f>
        <v>216071</v>
      </c>
      <c r="E209" s="30">
        <v>0.82774382991053952</v>
      </c>
      <c r="F209" s="30">
        <f>VLOOKUP($B209,'Reg. Data Sum (15)'!$B$51:$N$65,10,FALSE)</f>
        <v>0.91939984540272623</v>
      </c>
      <c r="G209" s="29">
        <f>VLOOKUP($B209,'Reg. Data Sum (15)'!$B$35:$N$49,10,FALSE)</f>
        <v>53076.07385998121</v>
      </c>
      <c r="H209" s="59">
        <f>VLOOKUP($B209,'Reg. Data Sum (15)'!$B$35:$C$49,2,FALSE)</f>
        <v>49597.106617379839</v>
      </c>
    </row>
    <row r="210" spans="2:8" x14ac:dyDescent="0.25">
      <c r="B210" s="34" t="s">
        <v>6</v>
      </c>
      <c r="C210" s="31">
        <v>192086</v>
      </c>
      <c r="D210" s="37">
        <f>VLOOKUP($B210,'Reg. Data Sum (15)'!$B$3:$N$17,10,FALSE)</f>
        <v>183403</v>
      </c>
      <c r="E210" s="30">
        <v>1.0526833431327942</v>
      </c>
      <c r="F210" s="30">
        <f>VLOOKUP($B210,'Reg. Data Sum (15)'!$B$51:$N$65,10,FALSE)</f>
        <v>0.98492115222412402</v>
      </c>
      <c r="G210" s="29">
        <f>VLOOKUP($B210,'Reg. Data Sum (15)'!$B$35:$N$49,10,FALSE)</f>
        <v>27564.082714023218</v>
      </c>
      <c r="H210" s="59">
        <f>VLOOKUP($B210,'Reg. Data Sum (15)'!$B$35:$C$49,2,FALSE)</f>
        <v>29369.668325990449</v>
      </c>
    </row>
    <row r="211" spans="2:8" x14ac:dyDescent="0.25">
      <c r="B211" s="32" t="s">
        <v>26</v>
      </c>
      <c r="C211" s="31">
        <v>137154</v>
      </c>
      <c r="D211" s="37">
        <f>VLOOKUP($B211,'Reg. Data Sum (15)'!$B$3:$N$17,10,FALSE)</f>
        <v>138948</v>
      </c>
      <c r="E211" s="30">
        <v>0.7178569445543368</v>
      </c>
      <c r="F211" s="30">
        <f>VLOOKUP($B211,'Reg. Data Sum (15)'!$B$51:$N$65,10,FALSE)</f>
        <v>0.70464265099402701</v>
      </c>
      <c r="G211" s="29">
        <f>VLOOKUP($B211,'Reg. Data Sum (15)'!$B$35:$N$49,10,FALSE)</f>
        <v>51722.644025102913</v>
      </c>
      <c r="H211" s="59">
        <f>VLOOKUP($B211,'Reg. Data Sum (15)'!$B$35:$C$49,2,FALSE)</f>
        <v>48960.193849719093</v>
      </c>
    </row>
    <row r="212" spans="2:8" x14ac:dyDescent="0.25">
      <c r="B212" s="32" t="s">
        <v>27</v>
      </c>
      <c r="C212" s="31">
        <v>109462</v>
      </c>
      <c r="D212" s="37">
        <f>VLOOKUP($B212,'Reg. Data Sum (15)'!$B$3:$N$17,10,FALSE)</f>
        <v>109554</v>
      </c>
      <c r="E212" s="30">
        <v>0.84866836377351884</v>
      </c>
      <c r="F212" s="30">
        <f>VLOOKUP($B212,'Reg. Data Sum (15)'!$B$51:$N$65,10,FALSE)</f>
        <v>0.85848786803510713</v>
      </c>
      <c r="G212" s="29">
        <f>VLOOKUP($B212,'Reg. Data Sum (15)'!$B$35:$N$49,10,FALSE)</f>
        <v>64531.519798455556</v>
      </c>
      <c r="H212" s="59">
        <f>VLOOKUP($B212,'Reg. Data Sum (15)'!$B$35:$C$49,2,FALSE)</f>
        <v>69197.807531032639</v>
      </c>
    </row>
    <row r="213" spans="2:8" x14ac:dyDescent="0.25">
      <c r="B213" s="34" t="s">
        <v>4</v>
      </c>
      <c r="C213" s="31">
        <v>105874</v>
      </c>
      <c r="D213" s="37">
        <f>VLOOKUP($B213,'Reg. Data Sum (15)'!$B$3:$N$17,10,FALSE)</f>
        <v>93115</v>
      </c>
      <c r="E213" s="30">
        <v>0.91776537810221104</v>
      </c>
      <c r="F213" s="30">
        <f>VLOOKUP($B213,'Reg. Data Sum (15)'!$B$51:$N$65,10,FALSE)</f>
        <v>0.80439974687811622</v>
      </c>
      <c r="G213" s="29">
        <f>VLOOKUP($B213,'Reg. Data Sum (15)'!$B$35:$N$49,10,FALSE)</f>
        <v>63552.795586103202</v>
      </c>
      <c r="H213" s="59">
        <f>VLOOKUP($B213,'Reg. Data Sum (15)'!$B$35:$C$49,2,FALSE)</f>
        <v>74395.005384102726</v>
      </c>
    </row>
    <row r="214" spans="2:8" ht="15.75" thickBot="1" x14ac:dyDescent="0.3">
      <c r="B214" s="41" t="s">
        <v>12</v>
      </c>
      <c r="C214" s="28">
        <v>42398</v>
      </c>
      <c r="D214" s="60">
        <f>VLOOKUP($B214,'Reg. Data Sum (15)'!$B$3:$N$17,10,FALSE)</f>
        <v>48777</v>
      </c>
      <c r="E214" s="27">
        <v>0.5827553309915191</v>
      </c>
      <c r="F214" s="27">
        <f>VLOOKUP($B214,'Reg. Data Sum (15)'!$B$51:$N$65,10,FALSE)</f>
        <v>0.63346566922628522</v>
      </c>
      <c r="G214" s="26">
        <f>VLOOKUP($B214,'Reg. Data Sum (15)'!$B$35:$N$49,10,FALSE)</f>
        <v>49658.477089611908</v>
      </c>
      <c r="H214" s="61">
        <f>VLOOKUP($B214,'Reg. Data Sum (15)'!$B$35:$C$49,2,FALSE)</f>
        <v>49820.322886457849</v>
      </c>
    </row>
    <row r="215" spans="2:8" x14ac:dyDescent="0.25">
      <c r="B215" s="24" t="s">
        <v>25</v>
      </c>
      <c r="C215" s="25"/>
      <c r="D215" s="25"/>
      <c r="E215" s="25"/>
      <c r="F215" s="25"/>
      <c r="G215" s="25"/>
      <c r="H215" s="25"/>
    </row>
    <row r="216" spans="2:8" x14ac:dyDescent="0.25">
      <c r="B216" s="24" t="s">
        <v>24</v>
      </c>
      <c r="C216" s="25"/>
      <c r="D216" s="25"/>
      <c r="E216" s="25"/>
      <c r="F216" s="25"/>
      <c r="G216" s="25"/>
      <c r="H216" s="25"/>
    </row>
    <row r="217" spans="2:8" x14ac:dyDescent="0.25">
      <c r="B217" s="24" t="s">
        <v>23</v>
      </c>
      <c r="C217" s="23"/>
      <c r="D217" s="23"/>
      <c r="E217" s="23"/>
      <c r="F217" s="23"/>
      <c r="G217" s="23"/>
      <c r="H217" s="23"/>
    </row>
    <row r="218" spans="2:8" x14ac:dyDescent="0.25">
      <c r="B218" s="23"/>
      <c r="C218" s="23"/>
      <c r="D218" s="23"/>
      <c r="E218" s="23"/>
      <c r="F218" s="23"/>
      <c r="G218" s="23"/>
      <c r="H218" s="23"/>
    </row>
    <row r="219" spans="2:8" ht="15.75" thickBot="1" x14ac:dyDescent="0.3">
      <c r="B219" s="39" t="s">
        <v>195</v>
      </c>
      <c r="C219" s="23"/>
      <c r="D219" s="23"/>
      <c r="E219" s="23"/>
      <c r="F219" s="23"/>
      <c r="G219" s="23"/>
      <c r="H219" s="23"/>
    </row>
    <row r="220" spans="2:8" ht="26.25" customHeight="1" x14ac:dyDescent="0.25">
      <c r="B220" s="213" t="s">
        <v>21</v>
      </c>
      <c r="C220" s="215" t="s">
        <v>30</v>
      </c>
      <c r="D220" s="216"/>
      <c r="E220" s="217" t="s">
        <v>22</v>
      </c>
      <c r="F220" s="218"/>
      <c r="G220" s="219" t="s">
        <v>181</v>
      </c>
      <c r="H220" s="221" t="s">
        <v>172</v>
      </c>
    </row>
    <row r="221" spans="2:8" x14ac:dyDescent="0.25">
      <c r="B221" s="214"/>
      <c r="C221" s="193">
        <v>2005</v>
      </c>
      <c r="D221" s="193">
        <v>2015</v>
      </c>
      <c r="E221" s="194">
        <v>2005</v>
      </c>
      <c r="F221" s="195">
        <v>2015</v>
      </c>
      <c r="G221" s="220"/>
      <c r="H221" s="222"/>
    </row>
    <row r="222" spans="2:8" x14ac:dyDescent="0.25">
      <c r="B222" s="38" t="s">
        <v>11</v>
      </c>
      <c r="C222" s="31">
        <v>360431</v>
      </c>
      <c r="D222" s="37">
        <f>VLOOKUP($B222,'Reg. Data Sum (15)'!$B$3:$N$17,11,FALSE)</f>
        <v>343725</v>
      </c>
      <c r="E222" s="30">
        <v>1.0159496161133696</v>
      </c>
      <c r="F222" s="30">
        <f>VLOOKUP($B222,'Reg. Data Sum (15)'!$B$51:$N$65,11,FALSE)</f>
        <v>1.0223330250938052</v>
      </c>
      <c r="G222" s="29">
        <f>VLOOKUP($B222,'Reg. Data Sum (15)'!$B$35:$N$49,11,FALSE)</f>
        <v>33538.682627100156</v>
      </c>
      <c r="H222" s="59">
        <f>VLOOKUP($B222,'Reg. Data Sum (15)'!$B$35:$C$49,2,FALSE)</f>
        <v>39108.547815641243</v>
      </c>
    </row>
    <row r="223" spans="2:8" x14ac:dyDescent="0.25">
      <c r="B223" s="34" t="s">
        <v>9</v>
      </c>
      <c r="C223" s="31">
        <v>262714</v>
      </c>
      <c r="D223" s="37">
        <f>VLOOKUP($B223,'Reg. Data Sum (15)'!$B$3:$N$17,11,FALSE)</f>
        <v>216590</v>
      </c>
      <c r="E223" s="30">
        <v>1.3389565658125324</v>
      </c>
      <c r="F223" s="30">
        <f>VLOOKUP($B223,'Reg. Data Sum (15)'!$B$51:$N$65,11,FALSE)</f>
        <v>0.94219487956894965</v>
      </c>
      <c r="G223" s="29">
        <f>VLOOKUP($B223,'Reg. Data Sum (15)'!$B$35:$N$49,11,FALSE)</f>
        <v>42878.260916939842</v>
      </c>
      <c r="H223" s="59">
        <f>VLOOKUP($B223,'Reg. Data Sum (15)'!$B$35:$C$49,2,FALSE)</f>
        <v>60145.174468291101</v>
      </c>
    </row>
    <row r="224" spans="2:8" x14ac:dyDescent="0.25">
      <c r="B224" s="34" t="s">
        <v>7</v>
      </c>
      <c r="C224" s="31">
        <v>203537</v>
      </c>
      <c r="D224" s="37">
        <f>VLOOKUP($B224,'Reg. Data Sum (15)'!$B$3:$N$17,11,FALSE)</f>
        <v>207020</v>
      </c>
      <c r="E224" s="30">
        <v>0.87258917851950579</v>
      </c>
      <c r="F224" s="30">
        <f>VLOOKUP($B224,'Reg. Data Sum (15)'!$B$51:$N$65,11,FALSE)</f>
        <v>1.157104082029015</v>
      </c>
      <c r="G224" s="29">
        <f>VLOOKUP($B224,'Reg. Data Sum (15)'!$B$35:$N$49,11,FALSE)</f>
        <v>15352.652395903777</v>
      </c>
      <c r="H224" s="59">
        <f>VLOOKUP($B224,'Reg. Data Sum (15)'!$B$35:$C$49,2,FALSE)</f>
        <v>19387.493371474367</v>
      </c>
    </row>
    <row r="225" spans="2:8" x14ac:dyDescent="0.25">
      <c r="B225" s="34" t="s">
        <v>3</v>
      </c>
      <c r="C225" s="31">
        <v>203050</v>
      </c>
      <c r="D225" s="37">
        <f>VLOOKUP($B225,'Reg. Data Sum (15)'!$B$3:$N$17,11,FALSE)</f>
        <v>207803</v>
      </c>
      <c r="E225" s="30">
        <v>1.152735043408613</v>
      </c>
      <c r="F225" s="30">
        <f>VLOOKUP($B225,'Reg. Data Sum (15)'!$B$51:$N$65,11,FALSE)</f>
        <v>1.3150961039062947</v>
      </c>
      <c r="G225" s="29">
        <f>VLOOKUP($B225,'Reg. Data Sum (15)'!$B$35:$N$49,11,FALSE)</f>
        <v>49568.167596232968</v>
      </c>
      <c r="H225" s="59">
        <f>VLOOKUP($B225,'Reg. Data Sum (15)'!$B$35:$C$49,2,FALSE)</f>
        <v>57525.667521625255</v>
      </c>
    </row>
    <row r="226" spans="2:8" x14ac:dyDescent="0.25">
      <c r="B226" s="34" t="s">
        <v>28</v>
      </c>
      <c r="C226" s="31">
        <v>201882</v>
      </c>
      <c r="D226" s="37">
        <f>VLOOKUP($B226,'Reg. Data Sum (15)'!$B$3:$N$17,11,FALSE)</f>
        <v>210215</v>
      </c>
      <c r="E226" s="30">
        <v>1.0657938444460535</v>
      </c>
      <c r="F226" s="30">
        <f>VLOOKUP($B226,'Reg. Data Sum (15)'!$B$51:$N$65,11,FALSE)</f>
        <v>1.0890878704356302</v>
      </c>
      <c r="G226" s="29">
        <f>VLOOKUP($B226,'Reg. Data Sum (15)'!$B$35:$N$49,11,FALSE)</f>
        <v>37761.596222914632</v>
      </c>
      <c r="H226" s="59">
        <f>VLOOKUP($B226,'Reg. Data Sum (15)'!$B$35:$C$49,2,FALSE)</f>
        <v>43493.222597552121</v>
      </c>
    </row>
    <row r="227" spans="2:8" x14ac:dyDescent="0.25">
      <c r="B227" s="34" t="s">
        <v>8</v>
      </c>
      <c r="C227" s="31">
        <v>163823</v>
      </c>
      <c r="D227" s="37">
        <f>VLOOKUP($B227,'Reg. Data Sum (15)'!$B$3:$N$17,11,FALSE)</f>
        <v>190560</v>
      </c>
      <c r="E227" s="30">
        <v>0.71896714477712287</v>
      </c>
      <c r="F227" s="30">
        <f>VLOOKUP($B227,'Reg. Data Sum (15)'!$B$51:$N$65,11,FALSE)</f>
        <v>0.74257536548602365</v>
      </c>
      <c r="G227" s="29">
        <f>VLOOKUP($B227,'Reg. Data Sum (15)'!$B$35:$N$49,11,FALSE)</f>
        <v>39344.211004408062</v>
      </c>
      <c r="H227" s="59">
        <f>VLOOKUP($B227,'Reg. Data Sum (15)'!$B$35:$C$49,2,FALSE)</f>
        <v>43603.521969901631</v>
      </c>
    </row>
    <row r="228" spans="2:8" x14ac:dyDescent="0.25">
      <c r="B228" s="34" t="s">
        <v>10</v>
      </c>
      <c r="C228" s="31">
        <v>117720</v>
      </c>
      <c r="D228" s="37">
        <f>VLOOKUP($B228,'Reg. Data Sum (15)'!$B$3:$N$17,11,FALSE)</f>
        <v>91800</v>
      </c>
      <c r="E228" s="30">
        <v>1.1712089210171106</v>
      </c>
      <c r="F228" s="30">
        <f>VLOOKUP($B228,'Reg. Data Sum (15)'!$B$51:$N$65,11,FALSE)</f>
        <v>0.90164521503752026</v>
      </c>
      <c r="G228" s="29">
        <f>VLOOKUP($B228,'Reg. Data Sum (15)'!$B$35:$N$49,11,FALSE)</f>
        <v>47268.4511328976</v>
      </c>
      <c r="H228" s="59">
        <f>VLOOKUP($B228,'Reg. Data Sum (15)'!$B$35:$C$49,2,FALSE)</f>
        <v>73976.731736093818</v>
      </c>
    </row>
    <row r="229" spans="2:8" x14ac:dyDescent="0.25">
      <c r="B229" s="32" t="s">
        <v>26</v>
      </c>
      <c r="C229" s="31">
        <v>93962</v>
      </c>
      <c r="D229" s="37">
        <f>VLOOKUP($B229,'Reg. Data Sum (15)'!$B$3:$N$17,11,FALSE)</f>
        <v>89935</v>
      </c>
      <c r="E229" s="30">
        <v>0.84545419085696183</v>
      </c>
      <c r="F229" s="30">
        <f>VLOOKUP($B229,'Reg. Data Sum (15)'!$B$51:$N$65,11,FALSE)</f>
        <v>1.41950119447836</v>
      </c>
      <c r="G229" s="29">
        <f>VLOOKUP($B229,'Reg. Data Sum (15)'!$B$35:$N$49,11,FALSE)</f>
        <v>41385.636003780506</v>
      </c>
      <c r="H229" s="59">
        <f>VLOOKUP($B229,'Reg. Data Sum (15)'!$B$35:$C$49,2,FALSE)</f>
        <v>48960.193849719093</v>
      </c>
    </row>
    <row r="230" spans="2:8" x14ac:dyDescent="0.25">
      <c r="B230" s="34" t="s">
        <v>2</v>
      </c>
      <c r="C230" s="31">
        <v>88002</v>
      </c>
      <c r="D230" s="37">
        <f>VLOOKUP($B230,'Reg. Data Sum (15)'!$B$3:$N$17,11,FALSE)</f>
        <v>79881</v>
      </c>
      <c r="E230" s="30">
        <v>1.4057576860133274</v>
      </c>
      <c r="F230" s="30">
        <f>VLOOKUP($B230,'Reg. Data Sum (15)'!$B$51:$N$65,11,FALSE)</f>
        <v>1.0578932204120024</v>
      </c>
      <c r="G230" s="29">
        <f>VLOOKUP($B230,'Reg. Data Sum (15)'!$B$35:$N$49,11,FALSE)</f>
        <v>41030.003692993327</v>
      </c>
      <c r="H230" s="59">
        <f>VLOOKUP($B230,'Reg. Data Sum (15)'!$B$35:$C$49,2,FALSE)</f>
        <v>49597.106617379839</v>
      </c>
    </row>
    <row r="231" spans="2:8" x14ac:dyDescent="0.25">
      <c r="B231" s="34" t="s">
        <v>6</v>
      </c>
      <c r="C231" s="31">
        <v>48502</v>
      </c>
      <c r="D231" s="37">
        <f>VLOOKUP($B231,'Reg. Data Sum (15)'!$B$3:$N$17,11,FALSE)</f>
        <v>47990</v>
      </c>
      <c r="E231" s="30">
        <v>0.81124154163543227</v>
      </c>
      <c r="F231" s="30">
        <f>VLOOKUP($B231,'Reg. Data Sum (15)'!$B$51:$N$65,11,FALSE)</f>
        <v>0.80211414590482</v>
      </c>
      <c r="G231" s="29">
        <f>VLOOKUP($B231,'Reg. Data Sum (15)'!$B$35:$N$49,11,FALSE)</f>
        <v>26530.105438633047</v>
      </c>
      <c r="H231" s="59">
        <f>VLOOKUP($B231,'Reg. Data Sum (15)'!$B$35:$C$49,2,FALSE)</f>
        <v>29369.668325990449</v>
      </c>
    </row>
    <row r="232" spans="2:8" x14ac:dyDescent="0.25">
      <c r="B232" s="32" t="s">
        <v>27</v>
      </c>
      <c r="C232" s="31">
        <v>28658</v>
      </c>
      <c r="D232" s="37">
        <f>VLOOKUP($B232,'Reg. Data Sum (15)'!$B$3:$N$17,11,FALSE)</f>
        <v>34285</v>
      </c>
      <c r="E232" s="30">
        <v>0.75818768058216945</v>
      </c>
      <c r="F232" s="30">
        <f>VLOOKUP($B232,'Reg. Data Sum (15)'!$B$51:$N$65,11,FALSE)</f>
        <v>0.83618134327367299</v>
      </c>
      <c r="G232" s="29">
        <f>VLOOKUP($B232,'Reg. Data Sum (15)'!$B$35:$N$49,11,FALSE)</f>
        <v>58095.570220212918</v>
      </c>
      <c r="H232" s="59">
        <f>VLOOKUP($B232,'Reg. Data Sum (15)'!$B$35:$C$49,2,FALSE)</f>
        <v>69197.807531032639</v>
      </c>
    </row>
    <row r="233" spans="2:8" x14ac:dyDescent="0.25">
      <c r="B233" s="34" t="s">
        <v>4</v>
      </c>
      <c r="C233" s="31">
        <v>27052</v>
      </c>
      <c r="D233" s="37">
        <f>VLOOKUP($B233,'Reg. Data Sum (15)'!$B$3:$N$17,11,FALSE)</f>
        <v>25833</v>
      </c>
      <c r="E233" s="30">
        <v>0.64012163982737513</v>
      </c>
      <c r="F233" s="30">
        <f>VLOOKUP($B233,'Reg. Data Sum (15)'!$B$51:$N$65,11,FALSE)</f>
        <v>0.69457239385294545</v>
      </c>
      <c r="G233" s="29">
        <f>VLOOKUP($B233,'Reg. Data Sum (15)'!$B$35:$N$49,11,FALSE)</f>
        <v>50669.251229048117</v>
      </c>
      <c r="H233" s="59">
        <f>VLOOKUP($B233,'Reg. Data Sum (15)'!$B$35:$C$49,2,FALSE)</f>
        <v>74395.005384102726</v>
      </c>
    </row>
    <row r="234" spans="2:8" ht="15.75" thickBot="1" x14ac:dyDescent="0.3">
      <c r="B234" s="41" t="s">
        <v>12</v>
      </c>
      <c r="C234" s="28">
        <v>14080</v>
      </c>
      <c r="D234" s="60">
        <f>VLOOKUP($B234,'Reg. Data Sum (15)'!$B$3:$N$17,11,FALSE)</f>
        <v>12568</v>
      </c>
      <c r="E234" s="27">
        <v>0.59065248521286828</v>
      </c>
      <c r="F234" s="27">
        <f>VLOOKUP($B234,'Reg. Data Sum (15)'!$B$51:$N$65,11,FALSE)</f>
        <v>0.5080009984790167</v>
      </c>
      <c r="G234" s="26">
        <f>VLOOKUP($B234,'Reg. Data Sum (15)'!$B$35:$N$49,11,FALSE)</f>
        <v>30514.967059197963</v>
      </c>
      <c r="H234" s="61">
        <f>VLOOKUP($B234,'Reg. Data Sum (15)'!$B$35:$C$49,2,FALSE)</f>
        <v>49820.322886457849</v>
      </c>
    </row>
    <row r="235" spans="2:8" x14ac:dyDescent="0.25">
      <c r="B235" s="24" t="s">
        <v>25</v>
      </c>
      <c r="C235" s="25"/>
      <c r="D235" s="25"/>
      <c r="E235" s="25"/>
      <c r="F235" s="25"/>
      <c r="G235" s="25"/>
      <c r="H235" s="25"/>
    </row>
    <row r="236" spans="2:8" x14ac:dyDescent="0.25">
      <c r="B236" s="24" t="s">
        <v>24</v>
      </c>
      <c r="C236" s="25"/>
      <c r="D236" s="25"/>
      <c r="E236" s="25"/>
      <c r="F236" s="25"/>
      <c r="G236" s="25"/>
      <c r="H236" s="25"/>
    </row>
    <row r="237" spans="2:8" x14ac:dyDescent="0.25">
      <c r="B237" s="24" t="s">
        <v>23</v>
      </c>
      <c r="C237" s="23"/>
      <c r="D237" s="23"/>
      <c r="E237" s="23"/>
      <c r="F237" s="23"/>
      <c r="G237" s="23"/>
      <c r="H237" s="23"/>
    </row>
    <row r="238" spans="2:8" x14ac:dyDescent="0.25">
      <c r="B238" s="23"/>
      <c r="C238" s="23"/>
      <c r="D238" s="23"/>
      <c r="E238" s="23"/>
      <c r="F238" s="23"/>
      <c r="G238" s="23"/>
      <c r="H238" s="23"/>
    </row>
    <row r="239" spans="2:8" ht="15.75" thickBot="1" x14ac:dyDescent="0.3">
      <c r="B239" s="39" t="s">
        <v>196</v>
      </c>
      <c r="C239" s="23"/>
      <c r="D239" s="23"/>
      <c r="E239" s="23"/>
      <c r="F239" s="23"/>
      <c r="G239" s="23"/>
      <c r="H239" s="23"/>
    </row>
    <row r="240" spans="2:8" ht="26.25" customHeight="1" x14ac:dyDescent="0.25">
      <c r="B240" s="223" t="s">
        <v>21</v>
      </c>
      <c r="C240" s="225" t="s">
        <v>30</v>
      </c>
      <c r="D240" s="226"/>
      <c r="E240" s="227" t="s">
        <v>22</v>
      </c>
      <c r="F240" s="228"/>
      <c r="G240" s="229" t="s">
        <v>182</v>
      </c>
      <c r="H240" s="231" t="s">
        <v>172</v>
      </c>
    </row>
    <row r="241" spans="2:8" x14ac:dyDescent="0.25">
      <c r="B241" s="224"/>
      <c r="C241" s="178">
        <v>2005</v>
      </c>
      <c r="D241" s="178">
        <v>2015</v>
      </c>
      <c r="E241" s="179">
        <v>2005</v>
      </c>
      <c r="F241" s="180">
        <v>2015</v>
      </c>
      <c r="G241" s="230"/>
      <c r="H241" s="232"/>
    </row>
    <row r="242" spans="2:8" x14ac:dyDescent="0.25">
      <c r="B242" s="38" t="s">
        <v>11</v>
      </c>
      <c r="C242" s="31">
        <v>594680</v>
      </c>
      <c r="D242" s="37">
        <f>VLOOKUP($B242,'Reg. Data Sum (15)'!$B$3:$N$17,12,FALSE)</f>
        <v>550998</v>
      </c>
      <c r="E242" s="30">
        <v>1.1355183870803502</v>
      </c>
      <c r="F242" s="30">
        <f>VLOOKUP($B242,'Reg. Data Sum (15)'!$B$51:$N$65,12,FALSE)</f>
        <v>1.1262262845811293</v>
      </c>
      <c r="G242" s="29">
        <f>VLOOKUP($B242,'Reg. Data Sum (15)'!$B$35:$N$49,12,FALSE)</f>
        <v>38224.966714942704</v>
      </c>
      <c r="H242" s="59">
        <f>VLOOKUP($B242,'Reg. Data Sum (15)'!$B$35:$C$49,2,FALSE)</f>
        <v>39108.547815641243</v>
      </c>
    </row>
    <row r="243" spans="2:8" x14ac:dyDescent="0.25">
      <c r="B243" s="34" t="s">
        <v>8</v>
      </c>
      <c r="C243" s="31">
        <v>408292</v>
      </c>
      <c r="D243" s="37">
        <f>VLOOKUP($B243,'Reg. Data Sum (15)'!$B$3:$N$17,12,FALSE)</f>
        <v>362397</v>
      </c>
      <c r="E243" s="30">
        <v>1.4096618526463716</v>
      </c>
      <c r="F243" s="30">
        <f>VLOOKUP($B243,'Reg. Data Sum (15)'!$B$51:$N$65,12,FALSE)</f>
        <v>0.97048260210213777</v>
      </c>
      <c r="G243" s="29">
        <f>VLOOKUP($B243,'Reg. Data Sum (15)'!$B$35:$N$49,12,FALSE)</f>
        <v>44545.405665609818</v>
      </c>
      <c r="H243" s="59">
        <f>VLOOKUP($B243,'Reg. Data Sum (15)'!$B$35:$C$49,2,FALSE)</f>
        <v>43603.521969901631</v>
      </c>
    </row>
    <row r="244" spans="2:8" x14ac:dyDescent="0.25">
      <c r="B244" s="34" t="s">
        <v>9</v>
      </c>
      <c r="C244" s="31">
        <v>317547</v>
      </c>
      <c r="D244" s="37">
        <f>VLOOKUP($B244,'Reg. Data Sum (15)'!$B$3:$N$17,12,FALSE)</f>
        <v>304393</v>
      </c>
      <c r="E244" s="30">
        <v>0.94406737256241469</v>
      </c>
      <c r="F244" s="30">
        <f>VLOOKUP($B244,'Reg. Data Sum (15)'!$B$51:$N$65,12,FALSE)</f>
        <v>0.90997899186806119</v>
      </c>
      <c r="G244" s="29">
        <f>VLOOKUP($B244,'Reg. Data Sum (15)'!$B$35:$N$49,12,FALSE)</f>
        <v>47450.786742796321</v>
      </c>
      <c r="H244" s="59">
        <f>VLOOKUP($B244,'Reg. Data Sum (15)'!$B$35:$C$49,2,FALSE)</f>
        <v>60145.174468291101</v>
      </c>
    </row>
    <row r="245" spans="2:8" x14ac:dyDescent="0.25">
      <c r="B245" s="34" t="s">
        <v>3</v>
      </c>
      <c r="C245" s="31">
        <v>311878</v>
      </c>
      <c r="D245" s="37">
        <f>VLOOKUP($B245,'Reg. Data Sum (15)'!$B$3:$N$17,12,FALSE)</f>
        <v>298327</v>
      </c>
      <c r="E245" s="30">
        <v>0.90575762489566436</v>
      </c>
      <c r="F245" s="30">
        <f>VLOOKUP($B245,'Reg. Data Sum (15)'!$B$51:$N$65,12,FALSE)</f>
        <v>1.2974559013161315</v>
      </c>
      <c r="G245" s="29">
        <f>VLOOKUP($B245,'Reg. Data Sum (15)'!$B$35:$N$49,12,FALSE)</f>
        <v>51906.387185873216</v>
      </c>
      <c r="H245" s="59">
        <f>VLOOKUP($B245,'Reg. Data Sum (15)'!$B$35:$C$49,2,FALSE)</f>
        <v>57525.667521625255</v>
      </c>
    </row>
    <row r="246" spans="2:8" x14ac:dyDescent="0.25">
      <c r="B246" s="34" t="s">
        <v>7</v>
      </c>
      <c r="C246" s="31">
        <v>263626</v>
      </c>
      <c r="D246" s="37">
        <f>VLOOKUP($B246,'Reg. Data Sum (15)'!$B$3:$N$17,12,FALSE)</f>
        <v>262027</v>
      </c>
      <c r="E246" s="30">
        <v>0.94281102774228198</v>
      </c>
      <c r="F246" s="30">
        <f>VLOOKUP($B246,'Reg. Data Sum (15)'!$B$51:$N$65,12,FALSE)</f>
        <v>1.0064693012149328</v>
      </c>
      <c r="G246" s="29">
        <f>VLOOKUP($B246,'Reg. Data Sum (15)'!$B$35:$N$49,12,FALSE)</f>
        <v>18579.247192083258</v>
      </c>
      <c r="H246" s="59">
        <f>VLOOKUP($B246,'Reg. Data Sum (15)'!$B$35:$C$49,2,FALSE)</f>
        <v>19387.493371474367</v>
      </c>
    </row>
    <row r="247" spans="2:8" x14ac:dyDescent="0.25">
      <c r="B247" s="34" t="s">
        <v>28</v>
      </c>
      <c r="C247" s="31">
        <v>262055</v>
      </c>
      <c r="D247" s="37">
        <f>VLOOKUP($B247,'Reg. Data Sum (15)'!$B$3:$N$17,12,FALSE)</f>
        <v>278692</v>
      </c>
      <c r="E247" s="30">
        <v>1.0078125381418406</v>
      </c>
      <c r="F247" s="30">
        <f>VLOOKUP($B247,'Reg. Data Sum (15)'!$B$51:$N$65,12,FALSE)</f>
        <v>0.99224310136182237</v>
      </c>
      <c r="G247" s="29">
        <f>VLOOKUP($B247,'Reg. Data Sum (15)'!$B$35:$N$49,12,FALSE)</f>
        <v>36117.795444433279</v>
      </c>
      <c r="H247" s="59">
        <f>VLOOKUP($B247,'Reg. Data Sum (15)'!$B$35:$C$49,2,FALSE)</f>
        <v>43493.222597552121</v>
      </c>
    </row>
    <row r="248" spans="2:8" x14ac:dyDescent="0.25">
      <c r="B248" s="34" t="s">
        <v>10</v>
      </c>
      <c r="C248" s="31">
        <v>140583</v>
      </c>
      <c r="D248" s="37">
        <f>VLOOKUP($B248,'Reg. Data Sum (15)'!$B$3:$N$17,12,FALSE)</f>
        <v>135869</v>
      </c>
      <c r="E248" s="30">
        <v>0.85690255992983599</v>
      </c>
      <c r="F248" s="30">
        <f>VLOOKUP($B248,'Reg. Data Sum (15)'!$B$51:$N$65,12,FALSE)</f>
        <v>0.91708110770612472</v>
      </c>
      <c r="G248" s="29">
        <f>VLOOKUP($B248,'Reg. Data Sum (15)'!$B$35:$N$49,12,FALSE)</f>
        <v>59474.454673251443</v>
      </c>
      <c r="H248" s="59">
        <f>VLOOKUP($B248,'Reg. Data Sum (15)'!$B$35:$C$49,2,FALSE)</f>
        <v>73976.731736093818</v>
      </c>
    </row>
    <row r="249" spans="2:8" x14ac:dyDescent="0.25">
      <c r="B249" s="34" t="s">
        <v>2</v>
      </c>
      <c r="C249" s="31">
        <v>121851</v>
      </c>
      <c r="D249" s="37">
        <f>VLOOKUP($B249,'Reg. Data Sum (15)'!$B$3:$N$17,12,FALSE)</f>
        <v>100929</v>
      </c>
      <c r="E249" s="30">
        <v>0.82124742420487162</v>
      </c>
      <c r="F249" s="30">
        <f>VLOOKUP($B249,'Reg. Data Sum (15)'!$B$51:$N$65,12,FALSE)</f>
        <v>0.9185624292107355</v>
      </c>
      <c r="G249" s="29">
        <f>VLOOKUP($B249,'Reg. Data Sum (15)'!$B$35:$N$49,12,FALSE)</f>
        <v>44292.422366217834</v>
      </c>
      <c r="H249" s="59">
        <f>VLOOKUP($B249,'Reg. Data Sum (15)'!$B$35:$C$49,2,FALSE)</f>
        <v>49597.106617379839</v>
      </c>
    </row>
    <row r="250" spans="2:8" x14ac:dyDescent="0.25">
      <c r="B250" s="32" t="s">
        <v>26</v>
      </c>
      <c r="C250" s="31">
        <v>85629</v>
      </c>
      <c r="D250" s="37">
        <f>VLOOKUP($B250,'Reg. Data Sum (15)'!$B$3:$N$17,12,FALSE)</f>
        <v>89165</v>
      </c>
      <c r="E250" s="30">
        <v>0.92661558625307805</v>
      </c>
      <c r="F250" s="30">
        <f>VLOOKUP($B250,'Reg. Data Sum (15)'!$B$51:$N$65,12,FALSE)</f>
        <v>0.9671543823922526</v>
      </c>
      <c r="G250" s="29">
        <f>VLOOKUP($B250,'Reg. Data Sum (15)'!$B$35:$N$49,12,FALSE)</f>
        <v>39567.85923849044</v>
      </c>
      <c r="H250" s="59">
        <f>VLOOKUP($B250,'Reg. Data Sum (15)'!$B$35:$C$49,2,FALSE)</f>
        <v>48960.193849719093</v>
      </c>
    </row>
    <row r="251" spans="2:8" x14ac:dyDescent="0.25">
      <c r="B251" s="34" t="s">
        <v>6</v>
      </c>
      <c r="C251" s="31">
        <v>69394</v>
      </c>
      <c r="D251" s="37">
        <f>VLOOKUP($B251,'Reg. Data Sum (15)'!$B$3:$N$17,12,FALSE)</f>
        <v>67646</v>
      </c>
      <c r="E251" s="30">
        <v>0.78627281538918159</v>
      </c>
      <c r="F251" s="30">
        <f>VLOOKUP($B251,'Reg. Data Sum (15)'!$B$51:$N$65,12,FALSE)</f>
        <v>0.777001601038529</v>
      </c>
      <c r="G251" s="29">
        <f>VLOOKUP($B251,'Reg. Data Sum (15)'!$B$35:$N$49,12,FALSE)</f>
        <v>27881.919551784289</v>
      </c>
      <c r="H251" s="59">
        <f>VLOOKUP($B251,'Reg. Data Sum (15)'!$B$35:$C$49,2,FALSE)</f>
        <v>29369.668325990449</v>
      </c>
    </row>
    <row r="252" spans="2:8" x14ac:dyDescent="0.25">
      <c r="B252" s="32" t="s">
        <v>27</v>
      </c>
      <c r="C252" s="31">
        <v>49272</v>
      </c>
      <c r="D252" s="37">
        <f>VLOOKUP($B252,'Reg. Data Sum (15)'!$B$3:$N$17,12,FALSE)</f>
        <v>52365</v>
      </c>
      <c r="E252" s="30">
        <v>0.88306330975315572</v>
      </c>
      <c r="F252" s="30">
        <f>VLOOKUP($B252,'Reg. Data Sum (15)'!$B$51:$N$65,12,FALSE)</f>
        <v>0.87767109229398887</v>
      </c>
      <c r="G252" s="29">
        <f>VLOOKUP($B252,'Reg. Data Sum (15)'!$B$35:$N$49,12,FALSE)</f>
        <v>66343.940322734648</v>
      </c>
      <c r="H252" s="59">
        <f>VLOOKUP($B252,'Reg. Data Sum (15)'!$B$35:$C$49,2,FALSE)</f>
        <v>69197.807531032639</v>
      </c>
    </row>
    <row r="253" spans="2:8" x14ac:dyDescent="0.25">
      <c r="B253" s="34" t="s">
        <v>4</v>
      </c>
      <c r="C253" s="31">
        <v>48901</v>
      </c>
      <c r="D253" s="37">
        <f>VLOOKUP($B253,'Reg. Data Sum (15)'!$B$3:$N$17,12,FALSE)</f>
        <v>44259</v>
      </c>
      <c r="E253" s="30">
        <v>0.78386572511176644</v>
      </c>
      <c r="F253" s="30">
        <f>VLOOKUP($B253,'Reg. Data Sum (15)'!$B$51:$N$65,12,FALSE)</f>
        <v>0.81778405414141897</v>
      </c>
      <c r="G253" s="29">
        <f>VLOOKUP($B253,'Reg. Data Sum (15)'!$B$35:$N$49,12,FALSE)</f>
        <v>54051.885040330781</v>
      </c>
      <c r="H253" s="59">
        <f>VLOOKUP($B253,'Reg. Data Sum (15)'!$B$35:$C$49,2,FALSE)</f>
        <v>74395.005384102726</v>
      </c>
    </row>
    <row r="254" spans="2:8" ht="15.75" thickBot="1" x14ac:dyDescent="0.3">
      <c r="B254" s="41" t="s">
        <v>12</v>
      </c>
      <c r="C254" s="28">
        <v>10005</v>
      </c>
      <c r="D254" s="60">
        <f>VLOOKUP($B254,'Reg. Data Sum (15)'!$B$3:$N$17,12,FALSE)</f>
        <v>10857</v>
      </c>
      <c r="E254" s="27">
        <v>0.28431991344894553</v>
      </c>
      <c r="F254" s="27">
        <f>VLOOKUP($B254,'Reg. Data Sum (15)'!$B$51:$N$65,12,FALSE)</f>
        <v>0.30158004279757178</v>
      </c>
      <c r="G254" s="26">
        <f>VLOOKUP($B254,'Reg. Data Sum (15)'!$B$35:$N$49,12,FALSE)</f>
        <v>39284.656442847932</v>
      </c>
      <c r="H254" s="61">
        <f>VLOOKUP($B254,'Reg. Data Sum (15)'!$B$35:$C$49,2,FALSE)</f>
        <v>49820.322886457849</v>
      </c>
    </row>
    <row r="255" spans="2:8" x14ac:dyDescent="0.25">
      <c r="B255" s="24" t="s">
        <v>25</v>
      </c>
      <c r="C255" s="25"/>
      <c r="D255" s="25"/>
      <c r="E255" s="25"/>
      <c r="F255" s="25"/>
      <c r="G255" s="25"/>
      <c r="H255" s="25"/>
    </row>
    <row r="256" spans="2:8" x14ac:dyDescent="0.25">
      <c r="B256" s="24" t="s">
        <v>24</v>
      </c>
      <c r="C256" s="25"/>
      <c r="D256" s="25"/>
      <c r="E256" s="25"/>
      <c r="F256" s="25"/>
      <c r="G256" s="25"/>
      <c r="H256" s="25"/>
    </row>
    <row r="257" spans="2:8" x14ac:dyDescent="0.25">
      <c r="B257" s="24" t="s">
        <v>23</v>
      </c>
      <c r="C257" s="23"/>
      <c r="D257" s="23"/>
      <c r="E257" s="23"/>
      <c r="F257" s="23"/>
      <c r="G257" s="23"/>
      <c r="H257" s="23"/>
    </row>
    <row r="259" spans="2:8" ht="15.75" thickBot="1" x14ac:dyDescent="0.3">
      <c r="B259" s="39" t="s">
        <v>197</v>
      </c>
      <c r="C259" s="23"/>
      <c r="D259" s="23"/>
      <c r="E259" s="23"/>
      <c r="F259" s="23"/>
      <c r="G259" s="23"/>
      <c r="H259" s="23"/>
    </row>
    <row r="260" spans="2:8" ht="26.25" customHeight="1" x14ac:dyDescent="0.25">
      <c r="B260" s="203" t="s">
        <v>21</v>
      </c>
      <c r="C260" s="205" t="s">
        <v>30</v>
      </c>
      <c r="D260" s="206"/>
      <c r="E260" s="207" t="s">
        <v>22</v>
      </c>
      <c r="F260" s="208"/>
      <c r="G260" s="209" t="s">
        <v>183</v>
      </c>
      <c r="H260" s="211" t="s">
        <v>172</v>
      </c>
    </row>
    <row r="261" spans="2:8" x14ac:dyDescent="0.25">
      <c r="B261" s="204"/>
      <c r="C261" s="196">
        <v>2005</v>
      </c>
      <c r="D261" s="196">
        <v>2015</v>
      </c>
      <c r="E261" s="197">
        <v>2005</v>
      </c>
      <c r="F261" s="198">
        <v>2015</v>
      </c>
      <c r="G261" s="210"/>
      <c r="H261" s="212"/>
    </row>
    <row r="262" spans="2:8" x14ac:dyDescent="0.25">
      <c r="B262" s="38" t="s">
        <v>11</v>
      </c>
      <c r="C262" s="31">
        <v>136800</v>
      </c>
      <c r="D262" s="37">
        <f>VLOOKUP($B262,'Reg. Data Sum (15)'!$B$3:$N$17,13,FALSE)</f>
        <v>131390</v>
      </c>
      <c r="E262" s="30">
        <v>1.0087816927637843</v>
      </c>
      <c r="F262" s="30">
        <f>VLOOKUP($B262,'Reg. Data Sum (15)'!$B$51:$N$65,13,FALSE)</f>
        <v>0.99226044879143793</v>
      </c>
      <c r="G262" s="29">
        <f>VLOOKUP($B262,'Reg. Data Sum (15)'!$B$35:$N$49,13,FALSE)</f>
        <v>32556.794908288302</v>
      </c>
      <c r="H262" s="59">
        <f>VLOOKUP($B262,'Reg. Data Sum (15)'!$B$35:$C$49,2,FALSE)</f>
        <v>39108.547815641243</v>
      </c>
    </row>
    <row r="263" spans="2:8" x14ac:dyDescent="0.25">
      <c r="B263" s="34" t="s">
        <v>8</v>
      </c>
      <c r="C263" s="31">
        <v>105788</v>
      </c>
      <c r="D263" s="37">
        <f>VLOOKUP($B263,'Reg. Data Sum (15)'!$B$3:$N$17,13,FALSE)</f>
        <v>115220</v>
      </c>
      <c r="E263" s="30">
        <v>1.2145954150107217</v>
      </c>
      <c r="F263" s="30">
        <f>VLOOKUP($B263,'Reg. Data Sum (15)'!$B$51:$N$65,13,FALSE)</f>
        <v>1.1400365178079037</v>
      </c>
      <c r="G263" s="29">
        <f>VLOOKUP($B263,'Reg. Data Sum (15)'!$B$35:$N$49,13,FALSE)</f>
        <v>36841.682598507206</v>
      </c>
      <c r="H263" s="59">
        <f>VLOOKUP($B263,'Reg. Data Sum (15)'!$B$35:$C$49,2,FALSE)</f>
        <v>43603.521969901631</v>
      </c>
    </row>
    <row r="264" spans="2:8" x14ac:dyDescent="0.25">
      <c r="B264" s="34" t="s">
        <v>7</v>
      </c>
      <c r="C264" s="31">
        <v>72221</v>
      </c>
      <c r="D264" s="37">
        <f>VLOOKUP($B264,'Reg. Data Sum (15)'!$B$3:$N$17,13,FALSE)</f>
        <v>72107</v>
      </c>
      <c r="E264" s="30">
        <v>0.99747074620423604</v>
      </c>
      <c r="F264" s="30">
        <f>VLOOKUP($B264,'Reg. Data Sum (15)'!$B$51:$N$65,13,FALSE)</f>
        <v>1.0233392863399691</v>
      </c>
      <c r="G264" s="29">
        <f>VLOOKUP($B264,'Reg. Data Sum (15)'!$B$35:$N$49,13,FALSE)</f>
        <v>15063.042977796886</v>
      </c>
      <c r="H264" s="59">
        <f>VLOOKUP($B264,'Reg. Data Sum (15)'!$B$35:$C$49,2,FALSE)</f>
        <v>19387.493371474367</v>
      </c>
    </row>
    <row r="265" spans="2:8" x14ac:dyDescent="0.25">
      <c r="B265" s="34" t="s">
        <v>28</v>
      </c>
      <c r="C265" s="31">
        <v>69267</v>
      </c>
      <c r="D265" s="37">
        <f>VLOOKUP($B265,'Reg. Data Sum (15)'!$B$3:$N$17,13,FALSE)</f>
        <v>76337</v>
      </c>
      <c r="E265" s="30">
        <v>1.0287596963670342</v>
      </c>
      <c r="F265" s="30">
        <f>VLOOKUP($B265,'Reg. Data Sum (15)'!$B$51:$N$65,13,FALSE)</f>
        <v>1.0041911880057366</v>
      </c>
      <c r="G265" s="29">
        <f>VLOOKUP($B265,'Reg. Data Sum (15)'!$B$35:$N$49,13,FALSE)</f>
        <v>33021.476308998259</v>
      </c>
      <c r="H265" s="59">
        <f>VLOOKUP($B265,'Reg. Data Sum (15)'!$B$35:$C$49,2,FALSE)</f>
        <v>43493.222597552121</v>
      </c>
    </row>
    <row r="266" spans="2:8" x14ac:dyDescent="0.25">
      <c r="B266" s="34" t="s">
        <v>9</v>
      </c>
      <c r="C266" s="31">
        <v>62182</v>
      </c>
      <c r="D266" s="37">
        <f>VLOOKUP($B266,'Reg. Data Sum (15)'!$B$3:$N$17,13,FALSE)</f>
        <v>60432</v>
      </c>
      <c r="E266" s="30">
        <v>0.829104017763996</v>
      </c>
      <c r="F266" s="30">
        <f>VLOOKUP($B266,'Reg. Data Sum (15)'!$B$51:$N$65,13,FALSE)</f>
        <v>0.66750020654368658</v>
      </c>
      <c r="G266" s="29">
        <f>VLOOKUP($B266,'Reg. Data Sum (15)'!$B$35:$N$49,13,FALSE)</f>
        <v>39971.87503309505</v>
      </c>
      <c r="H266" s="59">
        <f>VLOOKUP($B266,'Reg. Data Sum (15)'!$B$35:$C$49,2,FALSE)</f>
        <v>60145.174468291101</v>
      </c>
    </row>
    <row r="267" spans="2:8" x14ac:dyDescent="0.25">
      <c r="B267" s="34" t="s">
        <v>3</v>
      </c>
      <c r="C267" s="31">
        <v>58565</v>
      </c>
      <c r="D267" s="37">
        <f>VLOOKUP($B267,'Reg. Data Sum (15)'!$B$3:$N$17,13,FALSE)</f>
        <v>49075</v>
      </c>
      <c r="E267" s="30">
        <v>0.65684918033293338</v>
      </c>
      <c r="F267" s="30">
        <f>VLOOKUP($B267,'Reg. Data Sum (15)'!$B$51:$N$65,13,FALSE)</f>
        <v>0.78858422456062416</v>
      </c>
      <c r="G267" s="29">
        <f>VLOOKUP($B267,'Reg. Data Sum (15)'!$B$35:$N$49,13,FALSE)</f>
        <v>49963.659826795723</v>
      </c>
      <c r="H267" s="59">
        <f>VLOOKUP($B267,'Reg. Data Sum (15)'!$B$35:$C$49,2,FALSE)</f>
        <v>57525.667521625255</v>
      </c>
    </row>
    <row r="268" spans="2:8" x14ac:dyDescent="0.25">
      <c r="B268" s="32" t="s">
        <v>26</v>
      </c>
      <c r="C268" s="31">
        <v>42481</v>
      </c>
      <c r="D268" s="37">
        <f>VLOOKUP($B268,'Reg. Data Sum (15)'!$B$3:$N$17,13,FALSE)</f>
        <v>41912</v>
      </c>
      <c r="E268" s="30">
        <v>1.7753080270647248</v>
      </c>
      <c r="F268" s="30">
        <f>VLOOKUP($B268,'Reg. Data Sum (15)'!$B$51:$N$65,13,FALSE)</f>
        <v>1.6796836982094638</v>
      </c>
      <c r="G268" s="29">
        <f>VLOOKUP($B268,'Reg. Data Sum (15)'!$B$35:$N$49,13,FALSE)</f>
        <v>39389.638695361711</v>
      </c>
      <c r="H268" s="59">
        <f>VLOOKUP($B268,'Reg. Data Sum (15)'!$B$35:$C$49,2,FALSE)</f>
        <v>48960.193849719093</v>
      </c>
    </row>
    <row r="269" spans="2:8" x14ac:dyDescent="0.25">
      <c r="B269" s="34" t="s">
        <v>2</v>
      </c>
      <c r="C269" s="31">
        <v>36890</v>
      </c>
      <c r="D269" s="37">
        <f>VLOOKUP($B269,'Reg. Data Sum (15)'!$B$3:$N$17,13,FALSE)</f>
        <v>32693</v>
      </c>
      <c r="E269" s="30">
        <v>0.96018260630453411</v>
      </c>
      <c r="F269" s="30">
        <f>VLOOKUP($B269,'Reg. Data Sum (15)'!$B$51:$N$65,13,FALSE)</f>
        <v>1.0993480589226432</v>
      </c>
      <c r="G269" s="29">
        <f>VLOOKUP($B269,'Reg. Data Sum (15)'!$B$35:$N$49,13,FALSE)</f>
        <v>47273.975468754783</v>
      </c>
      <c r="H269" s="59">
        <f>VLOOKUP($B269,'Reg. Data Sum (15)'!$B$35:$C$49,2,FALSE)</f>
        <v>49597.106617379839</v>
      </c>
    </row>
    <row r="270" spans="2:8" x14ac:dyDescent="0.25">
      <c r="B270" s="33" t="s">
        <v>12</v>
      </c>
      <c r="C270" s="31">
        <v>28025</v>
      </c>
      <c r="D270" s="37">
        <f>VLOOKUP($B270,'Reg. Data Sum (15)'!$B$3:$N$17,13,FALSE)</f>
        <v>31088</v>
      </c>
      <c r="E270" s="30">
        <v>0.65969700318894908</v>
      </c>
      <c r="F270" s="30">
        <f>VLOOKUP($B270,'Reg. Data Sum (15)'!$B$51:$N$65,13,FALSE)</f>
        <v>3.1906067206245217</v>
      </c>
      <c r="G270" s="29">
        <f>VLOOKUP($B270,'Reg. Data Sum (15)'!$B$35:$N$49,13,FALSE)</f>
        <v>70792.324208697886</v>
      </c>
      <c r="H270" s="59">
        <f>VLOOKUP($B270,'Reg. Data Sum (15)'!$B$35:$C$49,2,FALSE)</f>
        <v>49820.322886457849</v>
      </c>
    </row>
    <row r="271" spans="2:8" x14ac:dyDescent="0.25">
      <c r="B271" s="34" t="s">
        <v>10</v>
      </c>
      <c r="C271" s="31">
        <v>27032</v>
      </c>
      <c r="D271" s="37">
        <f>VLOOKUP($B271,'Reg. Data Sum (15)'!$B$3:$N$17,13,FALSE)</f>
        <v>26440</v>
      </c>
      <c r="E271" s="30">
        <v>2.9666657691588889</v>
      </c>
      <c r="F271" s="30">
        <f>VLOOKUP($B271,'Reg. Data Sum (15)'!$B$51:$N$65,13,FALSE)</f>
        <v>0.65938118458096118</v>
      </c>
      <c r="G271" s="29">
        <f>VLOOKUP($B271,'Reg. Data Sum (15)'!$B$35:$N$49,13,FALSE)</f>
        <v>40460.393229954614</v>
      </c>
      <c r="H271" s="59">
        <f>VLOOKUP($B271,'Reg. Data Sum (15)'!$B$35:$C$49,2,FALSE)</f>
        <v>73976.731736093818</v>
      </c>
    </row>
    <row r="272" spans="2:8" x14ac:dyDescent="0.25">
      <c r="B272" s="32" t="s">
        <v>27</v>
      </c>
      <c r="C272" s="31">
        <v>21953</v>
      </c>
      <c r="D272" s="37">
        <f>VLOOKUP($B272,'Reg. Data Sum (15)'!$B$3:$N$17,13,FALSE)</f>
        <v>24430</v>
      </c>
      <c r="E272" s="30">
        <v>0.96060639329159692</v>
      </c>
      <c r="F272" s="30">
        <f>VLOOKUP($B272,'Reg. Data Sum (15)'!$B$51:$N$65,13,FALSE)</f>
        <v>1.5128709550415331</v>
      </c>
      <c r="G272" s="29">
        <f>VLOOKUP($B272,'Reg. Data Sum (15)'!$B$35:$N$49,13,FALSE)</f>
        <v>64661.040974212032</v>
      </c>
      <c r="H272" s="59">
        <f>VLOOKUP($B272,'Reg. Data Sum (15)'!$B$35:$C$49,2,FALSE)</f>
        <v>69197.807531032639</v>
      </c>
    </row>
    <row r="273" spans="2:8" x14ac:dyDescent="0.25">
      <c r="B273" s="34" t="s">
        <v>6</v>
      </c>
      <c r="C273" s="31">
        <v>21931</v>
      </c>
      <c r="D273" s="37">
        <f>VLOOKUP($B273,'Reg. Data Sum (15)'!$B$3:$N$17,13,FALSE)</f>
        <v>20707</v>
      </c>
      <c r="E273" s="30">
        <v>1.5179250951461203</v>
      </c>
      <c r="F273" s="30">
        <f>VLOOKUP($B273,'Reg. Data Sum (15)'!$B$51:$N$65,13,FALSE)</f>
        <v>0.87878919325201632</v>
      </c>
      <c r="G273" s="29">
        <f>VLOOKUP($B273,'Reg. Data Sum (15)'!$B$35:$N$49,13,FALSE)</f>
        <v>26523.042159656154</v>
      </c>
      <c r="H273" s="59">
        <f>VLOOKUP($B273,'Reg. Data Sum (15)'!$B$35:$C$49,2,FALSE)</f>
        <v>29369.668325990449</v>
      </c>
    </row>
    <row r="274" spans="2:8" ht="15.75" thickBot="1" x14ac:dyDescent="0.3">
      <c r="B274" s="42" t="s">
        <v>4</v>
      </c>
      <c r="C274" s="28">
        <v>11701</v>
      </c>
      <c r="D274" s="60">
        <f>VLOOKUP($B274,'Reg. Data Sum (15)'!$B$3:$N$17,13,FALSE)</f>
        <v>10303</v>
      </c>
      <c r="E274" s="27">
        <v>0.7243478421100894</v>
      </c>
      <c r="F274" s="27">
        <f>VLOOKUP($B274,'Reg. Data Sum (15)'!$B$51:$N$65,13,FALSE)</f>
        <v>0.70337750111981789</v>
      </c>
      <c r="G274" s="26">
        <f>VLOOKUP($B274,'Reg. Data Sum (15)'!$B$35:$N$49,13,FALSE)</f>
        <v>46331.058526642722</v>
      </c>
      <c r="H274" s="61">
        <f>VLOOKUP($B274,'Reg. Data Sum (15)'!$B$35:$C$49,2,FALSE)</f>
        <v>74395.005384102726</v>
      </c>
    </row>
    <row r="275" spans="2:8" x14ac:dyDescent="0.25">
      <c r="B275" s="24" t="s">
        <v>25</v>
      </c>
      <c r="C275" s="25"/>
      <c r="D275" s="25"/>
      <c r="E275" s="25"/>
      <c r="F275" s="25"/>
      <c r="G275" s="25"/>
      <c r="H275" s="25"/>
    </row>
    <row r="276" spans="2:8" x14ac:dyDescent="0.25">
      <c r="B276" s="24" t="s">
        <v>24</v>
      </c>
      <c r="C276" s="25"/>
      <c r="D276" s="25"/>
      <c r="E276" s="25"/>
      <c r="F276" s="25"/>
      <c r="G276" s="25"/>
      <c r="H276" s="25"/>
    </row>
    <row r="277" spans="2:8" x14ac:dyDescent="0.25">
      <c r="B277" s="24" t="s">
        <v>23</v>
      </c>
      <c r="C277" s="23"/>
      <c r="D277" s="23"/>
      <c r="E277" s="23"/>
      <c r="F277" s="23"/>
      <c r="G277" s="23"/>
      <c r="H277" s="23"/>
    </row>
  </sheetData>
  <mergeCells count="67">
    <mergeCell ref="C3:D3"/>
    <mergeCell ref="E3:F3"/>
    <mergeCell ref="B3:B4"/>
    <mergeCell ref="G3:G4"/>
    <mergeCell ref="B22:B23"/>
    <mergeCell ref="C22:D22"/>
    <mergeCell ref="E22:F22"/>
    <mergeCell ref="G22:G23"/>
    <mergeCell ref="B41:B42"/>
    <mergeCell ref="C41:D41"/>
    <mergeCell ref="E41:F41"/>
    <mergeCell ref="G41:G42"/>
    <mergeCell ref="B60:B61"/>
    <mergeCell ref="C60:D60"/>
    <mergeCell ref="E60:F60"/>
    <mergeCell ref="G60:G61"/>
    <mergeCell ref="H60:H61"/>
    <mergeCell ref="B80:B81"/>
    <mergeCell ref="C80:D80"/>
    <mergeCell ref="E80:F80"/>
    <mergeCell ref="G80:G81"/>
    <mergeCell ref="H80:H81"/>
    <mergeCell ref="B120:B121"/>
    <mergeCell ref="C120:D120"/>
    <mergeCell ref="E120:F120"/>
    <mergeCell ref="G120:G121"/>
    <mergeCell ref="H120:H121"/>
    <mergeCell ref="B100:B101"/>
    <mergeCell ref="C100:D100"/>
    <mergeCell ref="E100:F100"/>
    <mergeCell ref="G100:G101"/>
    <mergeCell ref="H100:H101"/>
    <mergeCell ref="B160:B161"/>
    <mergeCell ref="C160:D160"/>
    <mergeCell ref="E160:F160"/>
    <mergeCell ref="G160:G161"/>
    <mergeCell ref="H160:H161"/>
    <mergeCell ref="B140:B141"/>
    <mergeCell ref="C140:D140"/>
    <mergeCell ref="E140:F140"/>
    <mergeCell ref="G140:G141"/>
    <mergeCell ref="H140:H141"/>
    <mergeCell ref="B200:B201"/>
    <mergeCell ref="C200:D200"/>
    <mergeCell ref="E200:F200"/>
    <mergeCell ref="G200:G201"/>
    <mergeCell ref="H200:H201"/>
    <mergeCell ref="B180:B181"/>
    <mergeCell ref="C180:D180"/>
    <mergeCell ref="E180:F180"/>
    <mergeCell ref="G180:G181"/>
    <mergeCell ref="H180:H181"/>
    <mergeCell ref="B240:B241"/>
    <mergeCell ref="C240:D240"/>
    <mergeCell ref="E240:F240"/>
    <mergeCell ref="G240:G241"/>
    <mergeCell ref="H240:H241"/>
    <mergeCell ref="B220:B221"/>
    <mergeCell ref="C220:D220"/>
    <mergeCell ref="E220:F220"/>
    <mergeCell ref="G220:G221"/>
    <mergeCell ref="H220:H221"/>
    <mergeCell ref="B260:B261"/>
    <mergeCell ref="C260:D260"/>
    <mergeCell ref="E260:F260"/>
    <mergeCell ref="G260:G261"/>
    <mergeCell ref="H260:H26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</sheetPr>
  <dimension ref="B2:AF74"/>
  <sheetViews>
    <sheetView workbookViewId="0">
      <selection activeCell="S61" sqref="S61"/>
    </sheetView>
  </sheetViews>
  <sheetFormatPr defaultColWidth="8.85546875" defaultRowHeight="15" x14ac:dyDescent="0.25"/>
  <cols>
    <col min="3" max="3" width="8.42578125" customWidth="1"/>
    <col min="7" max="8" width="12.42578125" customWidth="1"/>
    <col min="9" max="9" width="14.140625" bestFit="1" customWidth="1"/>
    <col min="11" max="11" width="12.28515625" customWidth="1"/>
    <col min="15" max="15" width="11.42578125" customWidth="1"/>
  </cols>
  <sheetData>
    <row r="2" spans="2:32" ht="75" x14ac:dyDescent="0.25">
      <c r="B2" s="1"/>
      <c r="C2" s="21" t="s">
        <v>17</v>
      </c>
      <c r="D2" s="21" t="s">
        <v>46</v>
      </c>
      <c r="E2" s="21" t="s">
        <v>45</v>
      </c>
      <c r="F2" s="21" t="s">
        <v>44</v>
      </c>
      <c r="G2" s="22" t="s">
        <v>12</v>
      </c>
      <c r="H2" s="21" t="s">
        <v>2</v>
      </c>
      <c r="I2" s="21" t="s">
        <v>3</v>
      </c>
      <c r="J2" s="21" t="s">
        <v>11</v>
      </c>
      <c r="K2" s="21" t="s">
        <v>4</v>
      </c>
      <c r="L2" s="21" t="s">
        <v>10</v>
      </c>
      <c r="M2" s="21" t="s">
        <v>9</v>
      </c>
      <c r="N2" s="21" t="s">
        <v>8</v>
      </c>
      <c r="O2" s="21" t="s">
        <v>7</v>
      </c>
      <c r="P2" s="21" t="s">
        <v>6</v>
      </c>
    </row>
    <row r="3" spans="2:32" x14ac:dyDescent="0.25">
      <c r="B3" t="s">
        <v>0</v>
      </c>
      <c r="C3" s="9">
        <v>28985.41731608953</v>
      </c>
      <c r="D3" s="9">
        <v>40374.63075602024</v>
      </c>
      <c r="E3" s="9">
        <v>31459.882014952618</v>
      </c>
      <c r="F3" s="9">
        <v>28331.67263653945</v>
      </c>
      <c r="G3" s="9">
        <v>26108.457628597491</v>
      </c>
      <c r="H3" s="9">
        <v>30535.724587072025</v>
      </c>
      <c r="I3" s="9">
        <v>35005.296554911853</v>
      </c>
      <c r="J3" s="9">
        <v>25577.550285784517</v>
      </c>
      <c r="K3" s="9">
        <v>42504.544457821197</v>
      </c>
      <c r="L3" s="9">
        <v>39639.85698167004</v>
      </c>
      <c r="M3" s="9">
        <v>33513.797468254939</v>
      </c>
      <c r="N3" s="9">
        <v>27619.447532701673</v>
      </c>
      <c r="O3" s="9">
        <v>12355.659532193818</v>
      </c>
      <c r="P3" s="9">
        <v>19064.656648814005</v>
      </c>
      <c r="S3" s="7">
        <v>47022.053956593103</v>
      </c>
      <c r="T3" s="7">
        <v>93920.292517006805</v>
      </c>
      <c r="U3" s="7">
        <v>41110.353626257282</v>
      </c>
      <c r="V3" s="7">
        <v>36915.495669987897</v>
      </c>
      <c r="W3" s="7">
        <v>34889.273440564924</v>
      </c>
      <c r="X3" s="7">
        <v>47605.091312931887</v>
      </c>
      <c r="Y3" s="7">
        <v>56122.347447073473</v>
      </c>
      <c r="Z3" s="7">
        <v>36664.229866466056</v>
      </c>
      <c r="AA3" s="7">
        <v>103015.20131291029</v>
      </c>
      <c r="AB3" s="7">
        <v>67241.68879878358</v>
      </c>
      <c r="AC3" s="7">
        <v>59309.748261031171</v>
      </c>
      <c r="AD3" s="7">
        <v>46626.058251930648</v>
      </c>
      <c r="AE3" s="7">
        <v>19348.008547921785</v>
      </c>
      <c r="AF3" s="7">
        <v>40394.566516756131</v>
      </c>
    </row>
    <row r="4" spans="2:32" x14ac:dyDescent="0.25">
      <c r="B4" t="s">
        <v>1</v>
      </c>
      <c r="C4" s="9">
        <v>28049.967257384898</v>
      </c>
      <c r="D4" s="9">
        <v>41353.828541321695</v>
      </c>
      <c r="E4" s="9">
        <v>28374.347522696738</v>
      </c>
      <c r="F4" s="9">
        <v>26073.388267035243</v>
      </c>
      <c r="G4" s="9">
        <v>26703.239253750158</v>
      </c>
      <c r="H4" s="9">
        <v>26885.818695035461</v>
      </c>
      <c r="I4" s="9">
        <v>31021.414715410789</v>
      </c>
      <c r="J4" s="9">
        <v>23532.683067406084</v>
      </c>
      <c r="K4" s="9">
        <v>46082.269014665173</v>
      </c>
      <c r="L4" s="9">
        <v>33503.626117437343</v>
      </c>
      <c r="M4" s="9">
        <v>35646.992609737099</v>
      </c>
      <c r="N4" s="9">
        <v>27107.96052787079</v>
      </c>
      <c r="O4" s="9">
        <v>10913.997525258343</v>
      </c>
      <c r="P4" s="9">
        <v>21291.650456670654</v>
      </c>
    </row>
    <row r="5" spans="2:32" x14ac:dyDescent="0.25">
      <c r="B5" t="s">
        <v>33</v>
      </c>
      <c r="C5" s="9">
        <v>44380.033761126739</v>
      </c>
      <c r="D5" s="9">
        <v>53226.716271669902</v>
      </c>
      <c r="E5" s="9">
        <v>40248.111255692907</v>
      </c>
      <c r="F5" s="9">
        <v>50762.311330298435</v>
      </c>
      <c r="G5" s="9"/>
      <c r="H5" s="9">
        <v>36170.890429042905</v>
      </c>
      <c r="I5" s="9">
        <v>50657.91049030787</v>
      </c>
      <c r="J5" s="9">
        <v>28823.268301238204</v>
      </c>
      <c r="K5" s="9">
        <v>57364.891949587422</v>
      </c>
      <c r="L5" s="9">
        <v>53835.443468503327</v>
      </c>
      <c r="M5" s="9">
        <v>47910.305026978414</v>
      </c>
      <c r="N5" s="9">
        <v>35961.215856966359</v>
      </c>
      <c r="O5" s="9">
        <v>18094.61448562202</v>
      </c>
      <c r="P5" s="9">
        <v>39760.904528340288</v>
      </c>
    </row>
    <row r="6" spans="2:32" x14ac:dyDescent="0.25">
      <c r="B6" t="s">
        <v>34</v>
      </c>
      <c r="C6" s="9">
        <v>27542.65814837773</v>
      </c>
      <c r="D6" s="9">
        <v>36455.117489711934</v>
      </c>
      <c r="E6" s="9">
        <v>26940.552065712789</v>
      </c>
      <c r="F6" s="9">
        <v>23985.092522998391</v>
      </c>
      <c r="G6" s="9">
        <v>22939.846077283371</v>
      </c>
      <c r="H6" s="9">
        <v>28087.881315567345</v>
      </c>
      <c r="I6" s="9">
        <v>29539.331393057004</v>
      </c>
      <c r="J6" s="9">
        <v>27044.670095973954</v>
      </c>
      <c r="K6" s="9">
        <v>44243.872454788572</v>
      </c>
      <c r="L6" s="9">
        <v>36147.035558503463</v>
      </c>
      <c r="M6" s="9">
        <v>31305.315627589207</v>
      </c>
      <c r="N6" s="9">
        <v>28636.771567086227</v>
      </c>
      <c r="O6" s="9">
        <v>11678.56681453001</v>
      </c>
      <c r="P6" s="9">
        <v>19313.006783468598</v>
      </c>
    </row>
    <row r="7" spans="2:32" x14ac:dyDescent="0.25">
      <c r="B7" t="s">
        <v>35</v>
      </c>
      <c r="C7" s="9">
        <v>24490.206397192051</v>
      </c>
      <c r="D7" s="9">
        <v>35057.740994723019</v>
      </c>
      <c r="E7" s="9">
        <v>27418.580603448278</v>
      </c>
      <c r="F7" s="9">
        <v>23254.100383533962</v>
      </c>
      <c r="G7" s="9">
        <v>34866.533014095905</v>
      </c>
      <c r="H7" s="9">
        <v>25548.859860740817</v>
      </c>
      <c r="I7" s="9">
        <v>31303.457023751493</v>
      </c>
      <c r="J7" s="9">
        <v>22029.514748838836</v>
      </c>
      <c r="K7" s="9">
        <v>28675.948512011473</v>
      </c>
      <c r="L7" s="9">
        <v>27922.795274732758</v>
      </c>
      <c r="M7" s="9">
        <v>24622.002293845213</v>
      </c>
      <c r="N7" s="9">
        <v>25204.532051018912</v>
      </c>
      <c r="O7" s="9">
        <v>9422.1171877732922</v>
      </c>
      <c r="P7" s="9">
        <v>16492.578447807176</v>
      </c>
    </row>
    <row r="8" spans="2:32" x14ac:dyDescent="0.25">
      <c r="B8" t="s">
        <v>36</v>
      </c>
      <c r="C8" s="9">
        <v>30354.54220820358</v>
      </c>
      <c r="D8" s="9">
        <v>45837.252636362209</v>
      </c>
      <c r="E8" s="9">
        <v>31658.56560041718</v>
      </c>
      <c r="F8" s="9">
        <v>31683.553382396356</v>
      </c>
      <c r="G8" s="9">
        <v>23103.1636682057</v>
      </c>
      <c r="H8" s="9">
        <v>31823.035509275847</v>
      </c>
      <c r="I8" s="9">
        <v>37813.139133688303</v>
      </c>
      <c r="J8" s="9">
        <v>26018.862389564736</v>
      </c>
      <c r="K8" s="9">
        <v>43303.66972987452</v>
      </c>
      <c r="L8" s="9">
        <v>38100.073009076645</v>
      </c>
      <c r="M8" s="9">
        <v>33377.084321036513</v>
      </c>
      <c r="N8" s="9">
        <v>28984.173899010584</v>
      </c>
      <c r="O8" s="9">
        <v>12633.205365255795</v>
      </c>
      <c r="P8" s="9">
        <v>20885.864398336114</v>
      </c>
    </row>
    <row r="9" spans="2:32" x14ac:dyDescent="0.25">
      <c r="B9" t="s">
        <v>37</v>
      </c>
      <c r="C9" s="9">
        <v>25443.160247976077</v>
      </c>
      <c r="D9" s="9">
        <v>36875.783936560234</v>
      </c>
      <c r="E9" s="9">
        <v>28143.163338235496</v>
      </c>
      <c r="F9" s="9">
        <v>24307.379556236294</v>
      </c>
      <c r="G9" s="9">
        <v>19793.335450413706</v>
      </c>
      <c r="H9" s="9">
        <v>25255.192129018636</v>
      </c>
      <c r="I9" s="9">
        <v>28838.080062138073</v>
      </c>
      <c r="J9" s="9">
        <v>24084.595854676259</v>
      </c>
      <c r="K9" s="9">
        <v>35208.994737876703</v>
      </c>
      <c r="L9" s="9">
        <v>33370.193306063156</v>
      </c>
      <c r="M9" s="9">
        <v>26403.670085807869</v>
      </c>
      <c r="N9" s="9">
        <v>27045.311459239165</v>
      </c>
      <c r="O9" s="9">
        <v>10419.244137471038</v>
      </c>
      <c r="P9" s="9">
        <v>17630.074612573742</v>
      </c>
    </row>
    <row r="10" spans="2:32" x14ac:dyDescent="0.25">
      <c r="B10" t="s">
        <v>38</v>
      </c>
      <c r="C10" s="9">
        <v>27820.042459633412</v>
      </c>
      <c r="D10" s="9">
        <v>39818.552336031324</v>
      </c>
      <c r="E10" s="9">
        <v>32930.857759304745</v>
      </c>
      <c r="F10" s="9">
        <v>27226.038997863187</v>
      </c>
      <c r="G10" s="9">
        <v>27148.536213468869</v>
      </c>
      <c r="H10" s="9">
        <v>30670.753171333094</v>
      </c>
      <c r="I10" s="9">
        <v>37212.799925435284</v>
      </c>
      <c r="J10" s="9">
        <v>24161.62477428015</v>
      </c>
      <c r="K10" s="9">
        <v>35653.115973456217</v>
      </c>
      <c r="L10" s="9">
        <v>31261.409500742655</v>
      </c>
      <c r="M10" s="9">
        <v>30161.091692770056</v>
      </c>
      <c r="N10" s="9">
        <v>26328.842488873739</v>
      </c>
      <c r="O10" s="9">
        <v>9959.3855260511846</v>
      </c>
      <c r="P10" s="9">
        <v>17243.834680008098</v>
      </c>
    </row>
    <row r="11" spans="2:32" x14ac:dyDescent="0.25">
      <c r="B11" t="s">
        <v>39</v>
      </c>
      <c r="C11" s="9">
        <v>29015.914544468786</v>
      </c>
      <c r="D11" s="9">
        <v>39515.720367462185</v>
      </c>
      <c r="E11" s="9">
        <v>35223.317372450656</v>
      </c>
      <c r="F11" s="9">
        <v>30281.375675549323</v>
      </c>
      <c r="G11" s="9">
        <v>28343.051712471373</v>
      </c>
      <c r="H11" s="9">
        <v>31798.638000491279</v>
      </c>
      <c r="I11" s="9">
        <v>35043.52017865688</v>
      </c>
      <c r="J11" s="9">
        <v>24555.377855400522</v>
      </c>
      <c r="K11" s="9">
        <v>38406.944869293111</v>
      </c>
      <c r="L11" s="9">
        <v>36927.662581024226</v>
      </c>
      <c r="M11" s="9">
        <v>34356.563650420823</v>
      </c>
      <c r="N11" s="9">
        <v>28098.153587530382</v>
      </c>
      <c r="O11" s="9">
        <v>11119.512057807829</v>
      </c>
      <c r="P11" s="9">
        <v>17730.742686334244</v>
      </c>
    </row>
    <row r="12" spans="2:32" x14ac:dyDescent="0.25">
      <c r="B12" t="s">
        <v>40</v>
      </c>
      <c r="C12" s="9">
        <v>24052.700165533934</v>
      </c>
      <c r="D12" s="9">
        <v>36616.56425237807</v>
      </c>
      <c r="E12" s="9">
        <v>26465.851790118591</v>
      </c>
      <c r="F12" s="9">
        <v>23918.316487420314</v>
      </c>
      <c r="G12" s="9">
        <v>20897.308306026498</v>
      </c>
      <c r="H12" s="9">
        <v>25830.800281745578</v>
      </c>
      <c r="I12" s="9">
        <v>29237.924563587363</v>
      </c>
      <c r="J12" s="9">
        <v>21807.767737289007</v>
      </c>
      <c r="K12" s="9">
        <v>31412.115751947538</v>
      </c>
      <c r="L12" s="9">
        <v>27333.694154274712</v>
      </c>
      <c r="M12" s="9">
        <v>24917.764867984504</v>
      </c>
      <c r="N12" s="9">
        <v>26407.417418504254</v>
      </c>
      <c r="O12" s="9">
        <v>10566.944980957975</v>
      </c>
      <c r="P12" s="9">
        <v>17524.448425500977</v>
      </c>
    </row>
    <row r="13" spans="2:32" x14ac:dyDescent="0.25">
      <c r="B13" t="s">
        <v>41</v>
      </c>
      <c r="C13" s="9">
        <v>25974.174089755266</v>
      </c>
      <c r="D13" s="9">
        <v>42968.672632901107</v>
      </c>
      <c r="E13" s="9">
        <v>26623.43278423031</v>
      </c>
      <c r="F13" s="9">
        <v>23871.211292635504</v>
      </c>
      <c r="G13" s="9">
        <v>25247.945452919612</v>
      </c>
      <c r="H13" s="9">
        <v>27416.965595463138</v>
      </c>
      <c r="I13" s="9">
        <v>30812.816769035158</v>
      </c>
      <c r="J13" s="9">
        <v>24389.605920250611</v>
      </c>
      <c r="K13" s="9">
        <v>32463.342294061717</v>
      </c>
      <c r="L13" s="9">
        <v>31864.747621359224</v>
      </c>
      <c r="M13" s="9">
        <v>25040.761242700148</v>
      </c>
      <c r="N13" s="9">
        <v>28397.044209082291</v>
      </c>
      <c r="O13" s="9">
        <v>11688.689144608194</v>
      </c>
      <c r="P13" s="9">
        <v>18048.713615652639</v>
      </c>
    </row>
    <row r="14" spans="2:32" x14ac:dyDescent="0.25">
      <c r="B14" t="s">
        <v>42</v>
      </c>
      <c r="C14" s="9">
        <v>24103.777162524155</v>
      </c>
      <c r="D14" s="9">
        <v>38095.294165234096</v>
      </c>
      <c r="E14" s="9">
        <v>24335.371395705522</v>
      </c>
      <c r="F14" s="9">
        <v>22668.182230734001</v>
      </c>
      <c r="G14" s="9">
        <v>42936.412895886089</v>
      </c>
      <c r="H14" s="9">
        <v>25773.929420374709</v>
      </c>
      <c r="I14" s="9">
        <v>34379.487617343497</v>
      </c>
      <c r="J14" s="9">
        <v>21198.708363511196</v>
      </c>
      <c r="K14" s="9">
        <v>26711.673904492171</v>
      </c>
      <c r="L14" s="9">
        <v>24046.640254460588</v>
      </c>
      <c r="M14" s="9">
        <v>22433.483592438832</v>
      </c>
      <c r="N14" s="9">
        <v>23967.674606103948</v>
      </c>
      <c r="O14" s="9">
        <v>9068.2201603863068</v>
      </c>
      <c r="P14" s="9">
        <v>15140.871987122464</v>
      </c>
    </row>
    <row r="16" spans="2:32" x14ac:dyDescent="0.25">
      <c r="C16" t="str">
        <f>P2</f>
        <v>Other services</v>
      </c>
      <c r="D16" t="str">
        <f>O2</f>
        <v>Leisure and hospitality</v>
      </c>
      <c r="E16" t="str">
        <f>N2</f>
        <v>Education and health services</v>
      </c>
      <c r="F16" t="str">
        <f>M2</f>
        <v>Professional and business services</v>
      </c>
      <c r="G16" s="9" t="str">
        <f>L2</f>
        <v>Financial activities</v>
      </c>
      <c r="H16" t="str">
        <f>K2</f>
        <v>Information</v>
      </c>
      <c r="I16" t="str">
        <f>J2</f>
        <v>Trade, transportation, and utilities</v>
      </c>
      <c r="J16" t="str">
        <f>I2</f>
        <v>Manufacturing</v>
      </c>
      <c r="K16" t="str">
        <f>H2</f>
        <v>Construction</v>
      </c>
      <c r="L16" t="str">
        <f>G2</f>
        <v>Natural resources and mining</v>
      </c>
      <c r="M16" t="str">
        <f>F2</f>
        <v>Local Government</v>
      </c>
      <c r="N16" t="str">
        <f>E2</f>
        <v>State Government</v>
      </c>
      <c r="O16" t="str">
        <f>D2</f>
        <v>Federal Government</v>
      </c>
      <c r="P16" t="str">
        <f>C2</f>
        <v>Total Covered</v>
      </c>
    </row>
    <row r="17" spans="2:16" x14ac:dyDescent="0.25">
      <c r="C17" s="9">
        <f t="shared" ref="C17:C28" si="0">P3</f>
        <v>19064.656648814005</v>
      </c>
      <c r="D17" s="9">
        <f t="shared" ref="D17:D28" si="1">O3</f>
        <v>12355.659532193818</v>
      </c>
      <c r="E17" s="9">
        <f t="shared" ref="E17:E28" si="2">N3</f>
        <v>27619.447532701673</v>
      </c>
      <c r="F17" s="9">
        <f t="shared" ref="F17:F28" si="3">M3</f>
        <v>33513.797468254939</v>
      </c>
      <c r="G17" s="9">
        <f t="shared" ref="G17:G28" si="4">L3</f>
        <v>39639.85698167004</v>
      </c>
      <c r="H17" s="9">
        <f t="shared" ref="H17:H28" si="5">K3</f>
        <v>42504.544457821197</v>
      </c>
      <c r="I17" s="9">
        <f t="shared" ref="I17:I28" si="6">J3</f>
        <v>25577.550285784517</v>
      </c>
      <c r="J17" s="9">
        <f t="shared" ref="J17:J28" si="7">I3</f>
        <v>35005.296554911853</v>
      </c>
      <c r="K17" s="9">
        <f t="shared" ref="K17:K28" si="8">H3</f>
        <v>30535.724587072025</v>
      </c>
      <c r="L17" s="9">
        <f t="shared" ref="L17:L28" si="9">G3</f>
        <v>26108.457628597491</v>
      </c>
      <c r="M17" s="9">
        <f t="shared" ref="M17:M28" si="10">F3</f>
        <v>28331.67263653945</v>
      </c>
      <c r="N17" s="9">
        <f t="shared" ref="N17:N28" si="11">E3</f>
        <v>31459.882014952618</v>
      </c>
      <c r="O17" s="9">
        <f t="shared" ref="O17:O28" si="12">D3</f>
        <v>40374.63075602024</v>
      </c>
      <c r="P17" s="9">
        <f t="shared" ref="P17:P28" si="13">C3</f>
        <v>28985.41731608953</v>
      </c>
    </row>
    <row r="18" spans="2:16" x14ac:dyDescent="0.25">
      <c r="C18" s="9">
        <f t="shared" si="0"/>
        <v>21291.650456670654</v>
      </c>
      <c r="D18" s="9">
        <f t="shared" si="1"/>
        <v>10913.997525258343</v>
      </c>
      <c r="E18" s="9">
        <f t="shared" si="2"/>
        <v>27107.96052787079</v>
      </c>
      <c r="F18" s="9">
        <f t="shared" si="3"/>
        <v>35646.992609737099</v>
      </c>
      <c r="G18" s="9">
        <f t="shared" si="4"/>
        <v>33503.626117437343</v>
      </c>
      <c r="H18" s="9">
        <f t="shared" si="5"/>
        <v>46082.269014665173</v>
      </c>
      <c r="I18" s="9">
        <f t="shared" si="6"/>
        <v>23532.683067406084</v>
      </c>
      <c r="J18" s="9">
        <f t="shared" si="7"/>
        <v>31021.414715410789</v>
      </c>
      <c r="K18" s="9">
        <f t="shared" si="8"/>
        <v>26885.818695035461</v>
      </c>
      <c r="L18" s="9">
        <f t="shared" si="9"/>
        <v>26703.239253750158</v>
      </c>
      <c r="M18" s="9">
        <f t="shared" si="10"/>
        <v>26073.388267035243</v>
      </c>
      <c r="N18" s="9">
        <f t="shared" si="11"/>
        <v>28374.347522696738</v>
      </c>
      <c r="O18" s="9">
        <f t="shared" si="12"/>
        <v>41353.828541321695</v>
      </c>
      <c r="P18" s="9">
        <f t="shared" si="13"/>
        <v>28049.967257384898</v>
      </c>
    </row>
    <row r="19" spans="2:16" x14ac:dyDescent="0.25">
      <c r="C19" s="9">
        <f>P5</f>
        <v>39760.904528340288</v>
      </c>
      <c r="D19" s="9">
        <f t="shared" si="1"/>
        <v>18094.61448562202</v>
      </c>
      <c r="E19" s="9">
        <f t="shared" si="2"/>
        <v>35961.215856966359</v>
      </c>
      <c r="F19" s="9">
        <f t="shared" si="3"/>
        <v>47910.305026978414</v>
      </c>
      <c r="G19" s="9">
        <f t="shared" si="4"/>
        <v>53835.443468503327</v>
      </c>
      <c r="H19" s="9">
        <f t="shared" si="5"/>
        <v>57364.891949587422</v>
      </c>
      <c r="I19" s="9">
        <f t="shared" si="6"/>
        <v>28823.268301238204</v>
      </c>
      <c r="J19" s="9">
        <f t="shared" si="7"/>
        <v>50657.91049030787</v>
      </c>
      <c r="K19" s="9">
        <f t="shared" si="8"/>
        <v>36170.890429042905</v>
      </c>
      <c r="L19" s="9">
        <f>G5</f>
        <v>0</v>
      </c>
      <c r="M19" s="9">
        <f t="shared" si="10"/>
        <v>50762.311330298435</v>
      </c>
      <c r="N19" s="9">
        <f t="shared" si="11"/>
        <v>40248.111255692907</v>
      </c>
      <c r="O19" s="9">
        <f t="shared" si="12"/>
        <v>53226.716271669902</v>
      </c>
      <c r="P19" s="9">
        <f t="shared" si="13"/>
        <v>44380.033761126739</v>
      </c>
    </row>
    <row r="20" spans="2:16" x14ac:dyDescent="0.25">
      <c r="C20" s="9">
        <f t="shared" si="0"/>
        <v>19313.006783468598</v>
      </c>
      <c r="D20" s="9">
        <f t="shared" si="1"/>
        <v>11678.56681453001</v>
      </c>
      <c r="E20" s="9">
        <f t="shared" si="2"/>
        <v>28636.771567086227</v>
      </c>
      <c r="F20" s="9">
        <f t="shared" si="3"/>
        <v>31305.315627589207</v>
      </c>
      <c r="G20" s="9">
        <f t="shared" si="4"/>
        <v>36147.035558503463</v>
      </c>
      <c r="H20" s="9">
        <f t="shared" si="5"/>
        <v>44243.872454788572</v>
      </c>
      <c r="I20" s="9">
        <f t="shared" si="6"/>
        <v>27044.670095973954</v>
      </c>
      <c r="J20" s="9">
        <f t="shared" si="7"/>
        <v>29539.331393057004</v>
      </c>
      <c r="K20" s="9">
        <f t="shared" si="8"/>
        <v>28087.881315567345</v>
      </c>
      <c r="L20" s="9">
        <f t="shared" si="9"/>
        <v>22939.846077283371</v>
      </c>
      <c r="M20" s="9">
        <f t="shared" si="10"/>
        <v>23985.092522998391</v>
      </c>
      <c r="N20" s="9">
        <f t="shared" si="11"/>
        <v>26940.552065712789</v>
      </c>
      <c r="O20" s="9">
        <f t="shared" si="12"/>
        <v>36455.117489711934</v>
      </c>
      <c r="P20" s="9">
        <f t="shared" si="13"/>
        <v>27542.65814837773</v>
      </c>
    </row>
    <row r="21" spans="2:16" x14ac:dyDescent="0.25">
      <c r="C21" s="9">
        <f t="shared" si="0"/>
        <v>16492.578447807176</v>
      </c>
      <c r="D21" s="9">
        <f t="shared" si="1"/>
        <v>9422.1171877732922</v>
      </c>
      <c r="E21" s="9">
        <f t="shared" si="2"/>
        <v>25204.532051018912</v>
      </c>
      <c r="F21" s="9">
        <f t="shared" si="3"/>
        <v>24622.002293845213</v>
      </c>
      <c r="G21" s="9">
        <f t="shared" si="4"/>
        <v>27922.795274732758</v>
      </c>
      <c r="H21" s="9">
        <f t="shared" si="5"/>
        <v>28675.948512011473</v>
      </c>
      <c r="I21" s="9">
        <f t="shared" si="6"/>
        <v>22029.514748838836</v>
      </c>
      <c r="J21" s="9">
        <f t="shared" si="7"/>
        <v>31303.457023751493</v>
      </c>
      <c r="K21" s="9">
        <f t="shared" si="8"/>
        <v>25548.859860740817</v>
      </c>
      <c r="L21" s="9">
        <f t="shared" si="9"/>
        <v>34866.533014095905</v>
      </c>
      <c r="M21" s="9">
        <f t="shared" si="10"/>
        <v>23254.100383533962</v>
      </c>
      <c r="N21" s="9">
        <f t="shared" si="11"/>
        <v>27418.580603448278</v>
      </c>
      <c r="O21" s="9">
        <f t="shared" si="12"/>
        <v>35057.740994723019</v>
      </c>
      <c r="P21" s="9">
        <f t="shared" si="13"/>
        <v>24490.206397192051</v>
      </c>
    </row>
    <row r="22" spans="2:16" x14ac:dyDescent="0.25">
      <c r="C22" s="9">
        <f t="shared" si="0"/>
        <v>20885.864398336114</v>
      </c>
      <c r="D22" s="9">
        <f t="shared" si="1"/>
        <v>12633.205365255795</v>
      </c>
      <c r="E22" s="9">
        <f t="shared" si="2"/>
        <v>28984.173899010584</v>
      </c>
      <c r="F22" s="9">
        <f t="shared" si="3"/>
        <v>33377.084321036513</v>
      </c>
      <c r="G22" s="9">
        <f t="shared" si="4"/>
        <v>38100.073009076645</v>
      </c>
      <c r="H22" s="9">
        <f t="shared" si="5"/>
        <v>43303.66972987452</v>
      </c>
      <c r="I22" s="9">
        <f t="shared" si="6"/>
        <v>26018.862389564736</v>
      </c>
      <c r="J22" s="9">
        <f t="shared" si="7"/>
        <v>37813.139133688303</v>
      </c>
      <c r="K22" s="9">
        <f t="shared" si="8"/>
        <v>31823.035509275847</v>
      </c>
      <c r="L22" s="9">
        <f t="shared" si="9"/>
        <v>23103.1636682057</v>
      </c>
      <c r="M22" s="9">
        <f t="shared" si="10"/>
        <v>31683.553382396356</v>
      </c>
      <c r="N22" s="9">
        <f t="shared" si="11"/>
        <v>31658.56560041718</v>
      </c>
      <c r="O22" s="9">
        <f t="shared" si="12"/>
        <v>45837.252636362209</v>
      </c>
      <c r="P22" s="9">
        <f t="shared" si="13"/>
        <v>30354.54220820358</v>
      </c>
    </row>
    <row r="23" spans="2:16" x14ac:dyDescent="0.25">
      <c r="C23" s="9">
        <f t="shared" si="0"/>
        <v>17630.074612573742</v>
      </c>
      <c r="D23" s="9">
        <f t="shared" si="1"/>
        <v>10419.244137471038</v>
      </c>
      <c r="E23" s="9">
        <f t="shared" si="2"/>
        <v>27045.311459239165</v>
      </c>
      <c r="F23" s="9">
        <f t="shared" si="3"/>
        <v>26403.670085807869</v>
      </c>
      <c r="G23" s="9">
        <f t="shared" si="4"/>
        <v>33370.193306063156</v>
      </c>
      <c r="H23" s="9">
        <f t="shared" si="5"/>
        <v>35208.994737876703</v>
      </c>
      <c r="I23" s="9">
        <f t="shared" si="6"/>
        <v>24084.595854676259</v>
      </c>
      <c r="J23" s="9">
        <f t="shared" si="7"/>
        <v>28838.080062138073</v>
      </c>
      <c r="K23" s="9">
        <f t="shared" si="8"/>
        <v>25255.192129018636</v>
      </c>
      <c r="L23" s="9">
        <f t="shared" si="9"/>
        <v>19793.335450413706</v>
      </c>
      <c r="M23" s="9">
        <f t="shared" si="10"/>
        <v>24307.379556236294</v>
      </c>
      <c r="N23" s="9">
        <f t="shared" si="11"/>
        <v>28143.163338235496</v>
      </c>
      <c r="O23" s="9">
        <f t="shared" si="12"/>
        <v>36875.783936560234</v>
      </c>
      <c r="P23" s="9">
        <f t="shared" si="13"/>
        <v>25443.160247976077</v>
      </c>
    </row>
    <row r="24" spans="2:16" x14ac:dyDescent="0.25">
      <c r="C24" s="9">
        <f t="shared" si="0"/>
        <v>17243.834680008098</v>
      </c>
      <c r="D24" s="9">
        <f t="shared" si="1"/>
        <v>9959.3855260511846</v>
      </c>
      <c r="E24" s="9">
        <f t="shared" si="2"/>
        <v>26328.842488873739</v>
      </c>
      <c r="F24" s="9">
        <f t="shared" si="3"/>
        <v>30161.091692770056</v>
      </c>
      <c r="G24" s="9">
        <f t="shared" si="4"/>
        <v>31261.409500742655</v>
      </c>
      <c r="H24" s="9">
        <f t="shared" si="5"/>
        <v>35653.115973456217</v>
      </c>
      <c r="I24" s="9">
        <f t="shared" si="6"/>
        <v>24161.62477428015</v>
      </c>
      <c r="J24" s="9">
        <f t="shared" si="7"/>
        <v>37212.799925435284</v>
      </c>
      <c r="K24" s="9">
        <f t="shared" si="8"/>
        <v>30670.753171333094</v>
      </c>
      <c r="L24" s="9">
        <f t="shared" si="9"/>
        <v>27148.536213468869</v>
      </c>
      <c r="M24" s="9">
        <f t="shared" si="10"/>
        <v>27226.038997863187</v>
      </c>
      <c r="N24" s="9">
        <f t="shared" si="11"/>
        <v>32930.857759304745</v>
      </c>
      <c r="O24" s="9">
        <f t="shared" si="12"/>
        <v>39818.552336031324</v>
      </c>
      <c r="P24" s="9">
        <f t="shared" si="13"/>
        <v>27820.042459633412</v>
      </c>
    </row>
    <row r="25" spans="2:16" x14ac:dyDescent="0.25">
      <c r="C25" s="9">
        <f t="shared" si="0"/>
        <v>17730.742686334244</v>
      </c>
      <c r="D25" s="9">
        <f t="shared" si="1"/>
        <v>11119.512057807829</v>
      </c>
      <c r="E25" s="9">
        <f t="shared" si="2"/>
        <v>28098.153587530382</v>
      </c>
      <c r="F25" s="9">
        <f t="shared" si="3"/>
        <v>34356.563650420823</v>
      </c>
      <c r="G25" s="9">
        <f t="shared" si="4"/>
        <v>36927.662581024226</v>
      </c>
      <c r="H25" s="9">
        <f t="shared" si="5"/>
        <v>38406.944869293111</v>
      </c>
      <c r="I25" s="9">
        <f t="shared" si="6"/>
        <v>24555.377855400522</v>
      </c>
      <c r="J25" s="9">
        <f t="shared" si="7"/>
        <v>35043.52017865688</v>
      </c>
      <c r="K25" s="9">
        <f t="shared" si="8"/>
        <v>31798.638000491279</v>
      </c>
      <c r="L25" s="9">
        <f t="shared" si="9"/>
        <v>28343.051712471373</v>
      </c>
      <c r="M25" s="9">
        <f t="shared" si="10"/>
        <v>30281.375675549323</v>
      </c>
      <c r="N25" s="9">
        <f t="shared" si="11"/>
        <v>35223.317372450656</v>
      </c>
      <c r="O25" s="9">
        <f t="shared" si="12"/>
        <v>39515.720367462185</v>
      </c>
      <c r="P25" s="9">
        <f t="shared" si="13"/>
        <v>29015.914544468786</v>
      </c>
    </row>
    <row r="26" spans="2:16" x14ac:dyDescent="0.25">
      <c r="C26" s="9">
        <f t="shared" si="0"/>
        <v>17524.448425500977</v>
      </c>
      <c r="D26" s="9">
        <f t="shared" si="1"/>
        <v>10566.944980957975</v>
      </c>
      <c r="E26" s="9">
        <f t="shared" si="2"/>
        <v>26407.417418504254</v>
      </c>
      <c r="F26" s="9">
        <f t="shared" si="3"/>
        <v>24917.764867984504</v>
      </c>
      <c r="G26" s="9">
        <f t="shared" si="4"/>
        <v>27333.694154274712</v>
      </c>
      <c r="H26" s="9">
        <f t="shared" si="5"/>
        <v>31412.115751947538</v>
      </c>
      <c r="I26" s="9">
        <f t="shared" si="6"/>
        <v>21807.767737289007</v>
      </c>
      <c r="J26" s="9">
        <f t="shared" si="7"/>
        <v>29237.924563587363</v>
      </c>
      <c r="K26" s="9">
        <f t="shared" si="8"/>
        <v>25830.800281745578</v>
      </c>
      <c r="L26" s="9">
        <f t="shared" si="9"/>
        <v>20897.308306026498</v>
      </c>
      <c r="M26" s="9">
        <f t="shared" si="10"/>
        <v>23918.316487420314</v>
      </c>
      <c r="N26" s="9">
        <f t="shared" si="11"/>
        <v>26465.851790118591</v>
      </c>
      <c r="O26" s="9">
        <f t="shared" si="12"/>
        <v>36616.56425237807</v>
      </c>
      <c r="P26" s="9">
        <f t="shared" si="13"/>
        <v>24052.700165533934</v>
      </c>
    </row>
    <row r="27" spans="2:16" x14ac:dyDescent="0.25">
      <c r="C27" s="9">
        <f t="shared" si="0"/>
        <v>18048.713615652639</v>
      </c>
      <c r="D27" s="9">
        <f t="shared" si="1"/>
        <v>11688.689144608194</v>
      </c>
      <c r="E27" s="9">
        <f t="shared" si="2"/>
        <v>28397.044209082291</v>
      </c>
      <c r="F27" s="9">
        <f t="shared" si="3"/>
        <v>25040.761242700148</v>
      </c>
      <c r="G27" s="9">
        <f t="shared" si="4"/>
        <v>31864.747621359224</v>
      </c>
      <c r="H27" s="9">
        <f t="shared" si="5"/>
        <v>32463.342294061717</v>
      </c>
      <c r="I27" s="9">
        <f t="shared" si="6"/>
        <v>24389.605920250611</v>
      </c>
      <c r="J27" s="9">
        <f t="shared" si="7"/>
        <v>30812.816769035158</v>
      </c>
      <c r="K27" s="9">
        <f t="shared" si="8"/>
        <v>27416.965595463138</v>
      </c>
      <c r="L27" s="9">
        <f t="shared" si="9"/>
        <v>25247.945452919612</v>
      </c>
      <c r="M27" s="9">
        <f t="shared" si="10"/>
        <v>23871.211292635504</v>
      </c>
      <c r="N27" s="9">
        <f t="shared" si="11"/>
        <v>26623.43278423031</v>
      </c>
      <c r="O27" s="9">
        <f t="shared" si="12"/>
        <v>42968.672632901107</v>
      </c>
      <c r="P27" s="9">
        <f t="shared" si="13"/>
        <v>25974.174089755266</v>
      </c>
    </row>
    <row r="28" spans="2:16" x14ac:dyDescent="0.25">
      <c r="C28" s="9">
        <f t="shared" si="0"/>
        <v>15140.871987122464</v>
      </c>
      <c r="D28" s="9">
        <f t="shared" si="1"/>
        <v>9068.2201603863068</v>
      </c>
      <c r="E28" s="9">
        <f t="shared" si="2"/>
        <v>23967.674606103948</v>
      </c>
      <c r="F28" s="9">
        <f t="shared" si="3"/>
        <v>22433.483592438832</v>
      </c>
      <c r="G28" s="9">
        <f t="shared" si="4"/>
        <v>24046.640254460588</v>
      </c>
      <c r="H28" s="9">
        <f t="shared" si="5"/>
        <v>26711.673904492171</v>
      </c>
      <c r="I28" s="9">
        <f t="shared" si="6"/>
        <v>21198.708363511196</v>
      </c>
      <c r="J28" s="9">
        <f t="shared" si="7"/>
        <v>34379.487617343497</v>
      </c>
      <c r="K28" s="9">
        <f t="shared" si="8"/>
        <v>25773.929420374709</v>
      </c>
      <c r="L28" s="9">
        <f t="shared" si="9"/>
        <v>42936.412895886089</v>
      </c>
      <c r="M28" s="9">
        <f t="shared" si="10"/>
        <v>22668.182230734001</v>
      </c>
      <c r="N28" s="9">
        <f t="shared" si="11"/>
        <v>24335.371395705522</v>
      </c>
      <c r="O28" s="9">
        <f t="shared" si="12"/>
        <v>38095.294165234096</v>
      </c>
      <c r="P28" s="9">
        <f t="shared" si="13"/>
        <v>24103.777162524155</v>
      </c>
    </row>
    <row r="31" spans="2:16" ht="15.75" thickBot="1" x14ac:dyDescent="0.3">
      <c r="B31" s="39" t="s">
        <v>114</v>
      </c>
      <c r="C31" s="23"/>
      <c r="D31" s="23"/>
      <c r="E31" s="23"/>
    </row>
    <row r="32" spans="2:16" ht="27" thickBot="1" x14ac:dyDescent="0.3">
      <c r="B32" s="147" t="s">
        <v>72</v>
      </c>
      <c r="C32" s="148" t="s">
        <v>22</v>
      </c>
      <c r="D32" s="23"/>
      <c r="E32" s="23"/>
      <c r="F32" s="43" t="s">
        <v>72</v>
      </c>
      <c r="G32" s="46" t="s">
        <v>70</v>
      </c>
      <c r="J32" s="43" t="s">
        <v>72</v>
      </c>
      <c r="K32" s="44" t="s">
        <v>30</v>
      </c>
    </row>
    <row r="33" spans="2:11" x14ac:dyDescent="0.25">
      <c r="B33" s="153" t="s">
        <v>83</v>
      </c>
      <c r="C33" s="154">
        <v>0.60340317720106851</v>
      </c>
      <c r="F33" s="38" t="s">
        <v>83</v>
      </c>
      <c r="G33" s="64">
        <v>22433.483592438832</v>
      </c>
      <c r="J33" s="38" t="s">
        <v>0</v>
      </c>
      <c r="K33" s="111">
        <v>13359007</v>
      </c>
    </row>
    <row r="34" spans="2:11" x14ac:dyDescent="0.25">
      <c r="B34" s="120" t="s">
        <v>76</v>
      </c>
      <c r="C34" s="155">
        <v>0.74919798029883888</v>
      </c>
      <c r="F34" s="32" t="s">
        <v>76</v>
      </c>
      <c r="G34" s="59">
        <v>24622.002293845213</v>
      </c>
      <c r="J34" s="34" t="s">
        <v>79</v>
      </c>
      <c r="K34" s="111">
        <v>551014</v>
      </c>
    </row>
    <row r="35" spans="2:11" x14ac:dyDescent="0.25">
      <c r="B35" s="38" t="s">
        <v>78</v>
      </c>
      <c r="C35" s="149">
        <v>0.83872712267020799</v>
      </c>
      <c r="F35" s="34" t="s">
        <v>81</v>
      </c>
      <c r="G35" s="59">
        <v>24917.764867984504</v>
      </c>
      <c r="J35" s="34" t="s">
        <v>80</v>
      </c>
      <c r="K35" s="111">
        <v>510900</v>
      </c>
    </row>
    <row r="36" spans="2:11" x14ac:dyDescent="0.25">
      <c r="B36" s="34" t="s">
        <v>82</v>
      </c>
      <c r="C36" s="150">
        <v>0.86350518261758935</v>
      </c>
      <c r="F36" s="34" t="s">
        <v>82</v>
      </c>
      <c r="G36" s="59">
        <v>25040.761242700148</v>
      </c>
      <c r="J36" s="34" t="s">
        <v>73</v>
      </c>
      <c r="K36" s="111">
        <v>445451</v>
      </c>
    </row>
    <row r="37" spans="2:11" x14ac:dyDescent="0.25">
      <c r="B37" s="34" t="s">
        <v>80</v>
      </c>
      <c r="C37" s="150">
        <v>0.87309567250085218</v>
      </c>
      <c r="F37" s="34" t="s">
        <v>78</v>
      </c>
      <c r="G37" s="59">
        <v>26403.670085807869</v>
      </c>
      <c r="J37" s="34" t="s">
        <v>75</v>
      </c>
      <c r="K37" s="111">
        <v>432082</v>
      </c>
    </row>
    <row r="38" spans="2:11" x14ac:dyDescent="0.25">
      <c r="B38" s="34" t="s">
        <v>81</v>
      </c>
      <c r="C38" s="150">
        <v>0.8839234264060567</v>
      </c>
      <c r="F38" s="34" t="s">
        <v>79</v>
      </c>
      <c r="G38" s="59">
        <v>30161.091692770056</v>
      </c>
      <c r="J38" s="34" t="s">
        <v>78</v>
      </c>
      <c r="K38" s="111">
        <v>334002</v>
      </c>
    </row>
    <row r="39" spans="2:11" x14ac:dyDescent="0.25">
      <c r="B39" s="34" t="s">
        <v>79</v>
      </c>
      <c r="C39" s="150">
        <v>0.93702633840801486</v>
      </c>
      <c r="F39" s="34" t="s">
        <v>75</v>
      </c>
      <c r="G39" s="59">
        <v>31305.315627589207</v>
      </c>
      <c r="J39" s="34" t="s">
        <v>77</v>
      </c>
      <c r="K39" s="111">
        <v>288042</v>
      </c>
    </row>
    <row r="40" spans="2:11" x14ac:dyDescent="0.25">
      <c r="B40" s="34" t="s">
        <v>0</v>
      </c>
      <c r="C40" s="150">
        <v>1</v>
      </c>
      <c r="F40" s="34" t="s">
        <v>77</v>
      </c>
      <c r="G40" s="59">
        <v>33377.084321036513</v>
      </c>
      <c r="J40" s="34" t="s">
        <v>82</v>
      </c>
      <c r="K40" s="111">
        <v>241957</v>
      </c>
    </row>
    <row r="41" spans="2:11" x14ac:dyDescent="0.25">
      <c r="B41" s="34" t="s">
        <v>75</v>
      </c>
      <c r="C41" s="150">
        <v>1.0971414005177755</v>
      </c>
      <c r="F41" s="34" t="s">
        <v>0</v>
      </c>
      <c r="G41" s="59">
        <v>33513.797468254939</v>
      </c>
      <c r="J41" s="34" t="s">
        <v>81</v>
      </c>
      <c r="K41" s="111">
        <v>165473</v>
      </c>
    </row>
    <row r="42" spans="2:11" x14ac:dyDescent="0.25">
      <c r="B42" s="34" t="s">
        <v>77</v>
      </c>
      <c r="C42" s="150">
        <v>1.1704356287217745</v>
      </c>
      <c r="F42" s="34" t="s">
        <v>80</v>
      </c>
      <c r="G42" s="59">
        <v>34356.563650420823</v>
      </c>
      <c r="J42" s="32" t="s">
        <v>76</v>
      </c>
      <c r="K42" s="111">
        <v>137324</v>
      </c>
    </row>
    <row r="43" spans="2:11" x14ac:dyDescent="0.25">
      <c r="B43" s="34" t="s">
        <v>73</v>
      </c>
      <c r="C43" s="150">
        <v>1.2786737160937016</v>
      </c>
      <c r="F43" s="34" t="s">
        <v>73</v>
      </c>
      <c r="G43" s="59">
        <v>35646.992609737099</v>
      </c>
      <c r="J43" s="32" t="s">
        <v>74</v>
      </c>
      <c r="K43" s="111">
        <v>111200</v>
      </c>
    </row>
    <row r="44" spans="2:11" ht="15.75" thickBot="1" x14ac:dyDescent="0.3">
      <c r="B44" s="151" t="s">
        <v>74</v>
      </c>
      <c r="C44" s="152">
        <v>1.6136362020315935</v>
      </c>
      <c r="F44" s="151" t="s">
        <v>74</v>
      </c>
      <c r="G44" s="61">
        <v>47910.305026978414</v>
      </c>
      <c r="J44" s="42" t="s">
        <v>83</v>
      </c>
      <c r="K44" s="112">
        <v>45284</v>
      </c>
    </row>
    <row r="46" spans="2:11" ht="15.75" thickBot="1" x14ac:dyDescent="0.3">
      <c r="B46" s="39" t="s">
        <v>115</v>
      </c>
      <c r="C46" s="23"/>
      <c r="K46" s="23"/>
    </row>
    <row r="47" spans="2:11" ht="26.25" x14ac:dyDescent="0.25">
      <c r="B47" s="43" t="s">
        <v>72</v>
      </c>
      <c r="C47" s="45" t="s">
        <v>22</v>
      </c>
      <c r="F47" s="43" t="s">
        <v>72</v>
      </c>
      <c r="G47" s="44" t="s">
        <v>71</v>
      </c>
      <c r="J47" s="43" t="s">
        <v>72</v>
      </c>
      <c r="K47" s="44" t="s">
        <v>30</v>
      </c>
    </row>
    <row r="48" spans="2:11" x14ac:dyDescent="0.25">
      <c r="B48" s="38" t="s">
        <v>79</v>
      </c>
      <c r="C48" s="36">
        <v>0.6881833891681729</v>
      </c>
      <c r="F48" s="62" t="s">
        <v>76</v>
      </c>
      <c r="G48" s="64">
        <v>35057.740994723019</v>
      </c>
      <c r="J48" s="38" t="s">
        <v>0</v>
      </c>
      <c r="K48" s="106">
        <v>2883481</v>
      </c>
    </row>
    <row r="49" spans="2:11" x14ac:dyDescent="0.25">
      <c r="B49" s="34" t="s">
        <v>81</v>
      </c>
      <c r="C49" s="30">
        <v>0.69465877677932542</v>
      </c>
      <c r="F49" s="34" t="s">
        <v>75</v>
      </c>
      <c r="G49" s="59">
        <v>36455.117489711934</v>
      </c>
      <c r="J49" s="34" t="s">
        <v>73</v>
      </c>
      <c r="K49" s="106">
        <v>166075</v>
      </c>
    </row>
    <row r="50" spans="2:11" x14ac:dyDescent="0.25">
      <c r="B50" s="34" t="s">
        <v>78</v>
      </c>
      <c r="C50" s="30">
        <v>0.72034178739107646</v>
      </c>
      <c r="F50" s="34" t="s">
        <v>81</v>
      </c>
      <c r="G50" s="59">
        <v>36616.56425237807</v>
      </c>
      <c r="J50" s="32" t="s">
        <v>74</v>
      </c>
      <c r="K50" s="106">
        <v>194221</v>
      </c>
    </row>
    <row r="51" spans="2:11" x14ac:dyDescent="0.25">
      <c r="B51" s="34" t="s">
        <v>82</v>
      </c>
      <c r="C51" s="30">
        <v>0.89512986779142945</v>
      </c>
      <c r="F51" s="34" t="s">
        <v>78</v>
      </c>
      <c r="G51" s="59">
        <v>36875.783936560234</v>
      </c>
      <c r="J51" s="34" t="s">
        <v>75</v>
      </c>
      <c r="K51" s="106">
        <v>97200</v>
      </c>
    </row>
    <row r="52" spans="2:11" x14ac:dyDescent="0.25">
      <c r="B52" s="34" t="s">
        <v>80</v>
      </c>
      <c r="C52" s="30">
        <v>0.97302567017257002</v>
      </c>
      <c r="F52" s="34" t="s">
        <v>83</v>
      </c>
      <c r="G52" s="59">
        <v>38095.294165234096</v>
      </c>
      <c r="J52" s="32" t="s">
        <v>76</v>
      </c>
      <c r="K52" s="106">
        <v>39227</v>
      </c>
    </row>
    <row r="53" spans="2:11" x14ac:dyDescent="0.25">
      <c r="B53" s="32" t="s">
        <v>76</v>
      </c>
      <c r="C53" s="30">
        <v>0.99149911653472589</v>
      </c>
      <c r="F53" s="34" t="s">
        <v>80</v>
      </c>
      <c r="G53" s="59">
        <v>39515.720367462185</v>
      </c>
      <c r="J53" s="34" t="s">
        <v>77</v>
      </c>
      <c r="K53" s="106">
        <v>127638</v>
      </c>
    </row>
    <row r="54" spans="2:11" x14ac:dyDescent="0.25">
      <c r="B54" s="34" t="s">
        <v>0</v>
      </c>
      <c r="C54" s="30">
        <v>1</v>
      </c>
      <c r="F54" s="34" t="s">
        <v>79</v>
      </c>
      <c r="G54" s="59">
        <v>39818.552336031324</v>
      </c>
      <c r="J54" s="34" t="s">
        <v>78</v>
      </c>
      <c r="K54" s="106">
        <v>61917</v>
      </c>
    </row>
    <row r="55" spans="2:11" x14ac:dyDescent="0.25">
      <c r="B55" s="34" t="s">
        <v>75</v>
      </c>
      <c r="C55" s="30">
        <v>1.1434568411809765</v>
      </c>
      <c r="F55" s="34" t="s">
        <v>0</v>
      </c>
      <c r="G55" s="59">
        <v>40374.63075602024</v>
      </c>
      <c r="J55" s="34" t="s">
        <v>79</v>
      </c>
      <c r="K55" s="106">
        <v>87349</v>
      </c>
    </row>
    <row r="56" spans="2:11" x14ac:dyDescent="0.25">
      <c r="B56" s="34" t="s">
        <v>83</v>
      </c>
      <c r="C56" s="30">
        <v>1.2209623350402938</v>
      </c>
      <c r="F56" s="34" t="s">
        <v>73</v>
      </c>
      <c r="G56" s="59">
        <v>41353.828541321695</v>
      </c>
      <c r="J56" s="34" t="s">
        <v>80</v>
      </c>
      <c r="K56" s="106">
        <v>122897</v>
      </c>
    </row>
    <row r="57" spans="2:11" x14ac:dyDescent="0.25">
      <c r="B57" s="34" t="s">
        <v>73</v>
      </c>
      <c r="C57" s="30">
        <v>2.2086207309946819</v>
      </c>
      <c r="F57" s="34" t="s">
        <v>82</v>
      </c>
      <c r="G57" s="59">
        <v>42968.672632901107</v>
      </c>
      <c r="J57" s="34" t="s">
        <v>81</v>
      </c>
      <c r="K57" s="106">
        <v>28069</v>
      </c>
    </row>
    <row r="58" spans="2:11" x14ac:dyDescent="0.25">
      <c r="B58" s="34" t="s">
        <v>77</v>
      </c>
      <c r="C58" s="30">
        <v>2.4028617799089855</v>
      </c>
      <c r="F58" s="34" t="s">
        <v>77</v>
      </c>
      <c r="G58" s="59">
        <v>45837.252636362209</v>
      </c>
      <c r="J58" s="34" t="s">
        <v>82</v>
      </c>
      <c r="K58" s="106">
        <v>54138</v>
      </c>
    </row>
    <row r="59" spans="2:11" ht="15.75" thickBot="1" x14ac:dyDescent="0.3">
      <c r="B59" s="151" t="s">
        <v>74</v>
      </c>
      <c r="C59" s="27">
        <v>13.057321896181202</v>
      </c>
      <c r="F59" s="151" t="s">
        <v>74</v>
      </c>
      <c r="G59" s="61">
        <v>53226.716271669902</v>
      </c>
      <c r="J59" s="42" t="s">
        <v>83</v>
      </c>
      <c r="K59" s="107">
        <v>19778</v>
      </c>
    </row>
    <row r="61" spans="2:11" ht="15.75" thickBot="1" x14ac:dyDescent="0.3">
      <c r="B61" s="39" t="s">
        <v>116</v>
      </c>
      <c r="C61" s="23"/>
      <c r="K61" s="23"/>
    </row>
    <row r="62" spans="2:11" ht="26.25" x14ac:dyDescent="0.25">
      <c r="B62" s="43" t="s">
        <v>72</v>
      </c>
      <c r="C62" s="45" t="s">
        <v>22</v>
      </c>
      <c r="F62" s="43" t="s">
        <v>72</v>
      </c>
      <c r="G62" s="44" t="s">
        <v>71</v>
      </c>
      <c r="J62" s="43" t="s">
        <v>72</v>
      </c>
      <c r="K62" s="44" t="s">
        <v>30</v>
      </c>
    </row>
    <row r="63" spans="2:11" x14ac:dyDescent="0.25">
      <c r="B63" s="62" t="s">
        <v>74</v>
      </c>
      <c r="C63" s="36">
        <v>3.9433816481976761E-2</v>
      </c>
      <c r="F63" s="38" t="s">
        <v>78</v>
      </c>
      <c r="G63" s="64">
        <v>28838.080062138073</v>
      </c>
      <c r="J63" s="38" t="s">
        <v>0</v>
      </c>
      <c r="K63" s="106">
        <v>17245103</v>
      </c>
    </row>
    <row r="64" spans="2:11" x14ac:dyDescent="0.25">
      <c r="B64" s="34" t="s">
        <v>77</v>
      </c>
      <c r="C64" s="30">
        <v>0.54684270244419675</v>
      </c>
      <c r="F64" s="34" t="s">
        <v>81</v>
      </c>
      <c r="G64" s="59">
        <v>29237.924563587363</v>
      </c>
      <c r="J64" s="34" t="s">
        <v>73</v>
      </c>
      <c r="K64" s="106">
        <v>368865</v>
      </c>
    </row>
    <row r="65" spans="2:11" x14ac:dyDescent="0.25">
      <c r="B65" s="34" t="s">
        <v>83</v>
      </c>
      <c r="C65" s="30">
        <v>0.79608738426927728</v>
      </c>
      <c r="F65" s="34" t="s">
        <v>75</v>
      </c>
      <c r="G65" s="59">
        <v>29539.331393057004</v>
      </c>
      <c r="J65" s="32" t="s">
        <v>74</v>
      </c>
      <c r="K65" s="106">
        <v>3508</v>
      </c>
    </row>
    <row r="66" spans="2:11" x14ac:dyDescent="0.25">
      <c r="B66" s="34" t="s">
        <v>73</v>
      </c>
      <c r="C66" s="30">
        <v>0.82022996959593186</v>
      </c>
      <c r="F66" s="34" t="s">
        <v>82</v>
      </c>
      <c r="G66" s="59">
        <v>30812.816769035158</v>
      </c>
      <c r="J66" s="34" t="s">
        <v>75</v>
      </c>
      <c r="K66" s="106">
        <v>542878</v>
      </c>
    </row>
    <row r="67" spans="2:11" x14ac:dyDescent="0.25">
      <c r="B67" s="34" t="s">
        <v>0</v>
      </c>
      <c r="C67" s="30">
        <v>1</v>
      </c>
      <c r="F67" s="34" t="s">
        <v>73</v>
      </c>
      <c r="G67" s="59">
        <v>31021.414715410789</v>
      </c>
      <c r="J67" s="32" t="s">
        <v>76</v>
      </c>
      <c r="K67" s="106">
        <v>297455</v>
      </c>
    </row>
    <row r="68" spans="2:11" x14ac:dyDescent="0.25">
      <c r="B68" s="34" t="s">
        <v>75</v>
      </c>
      <c r="C68" s="30">
        <v>1.0678421417463704</v>
      </c>
      <c r="F68" s="32" t="s">
        <v>76</v>
      </c>
      <c r="G68" s="59">
        <v>31303.457023751493</v>
      </c>
      <c r="J68" s="34" t="s">
        <v>77</v>
      </c>
      <c r="K68" s="106">
        <v>173725</v>
      </c>
    </row>
    <row r="69" spans="2:11" x14ac:dyDescent="0.25">
      <c r="B69" s="34" t="s">
        <v>80</v>
      </c>
      <c r="C69" s="30">
        <v>1.1452799928366399</v>
      </c>
      <c r="F69" s="34" t="s">
        <v>83</v>
      </c>
      <c r="G69" s="59">
        <v>34379.487617343497</v>
      </c>
      <c r="J69" s="34" t="s">
        <v>78</v>
      </c>
      <c r="K69" s="106">
        <v>808522</v>
      </c>
    </row>
    <row r="70" spans="2:11" x14ac:dyDescent="0.25">
      <c r="B70" s="32" t="s">
        <v>76</v>
      </c>
      <c r="C70" s="30">
        <v>1.2571289017536695</v>
      </c>
      <c r="F70" s="34" t="s">
        <v>0</v>
      </c>
      <c r="G70" s="59">
        <v>35005.296554911853</v>
      </c>
      <c r="J70" s="34" t="s">
        <v>79</v>
      </c>
      <c r="K70" s="106">
        <v>1032660</v>
      </c>
    </row>
    <row r="71" spans="2:11" x14ac:dyDescent="0.25">
      <c r="B71" s="34" t="s">
        <v>79</v>
      </c>
      <c r="C71" s="30">
        <v>1.3603632931177141</v>
      </c>
      <c r="F71" s="34" t="s">
        <v>80</v>
      </c>
      <c r="G71" s="59">
        <v>35043.52017865688</v>
      </c>
      <c r="J71" s="34" t="s">
        <v>80</v>
      </c>
      <c r="K71" s="106">
        <v>865122</v>
      </c>
    </row>
    <row r="72" spans="2:11" x14ac:dyDescent="0.25">
      <c r="B72" s="34" t="s">
        <v>82</v>
      </c>
      <c r="C72" s="30">
        <v>1.38723558394489</v>
      </c>
      <c r="F72" s="34" t="s">
        <v>79</v>
      </c>
      <c r="G72" s="59">
        <v>37212.799925435284</v>
      </c>
      <c r="J72" s="34" t="s">
        <v>81</v>
      </c>
      <c r="K72" s="106">
        <v>340618</v>
      </c>
    </row>
    <row r="73" spans="2:11" x14ac:dyDescent="0.25">
      <c r="B73" s="34" t="s">
        <v>81</v>
      </c>
      <c r="C73" s="30">
        <v>1.4094948154946358</v>
      </c>
      <c r="F73" s="34" t="s">
        <v>77</v>
      </c>
      <c r="G73" s="59">
        <v>37813.139133688303</v>
      </c>
      <c r="J73" s="34" t="s">
        <v>82</v>
      </c>
      <c r="K73" s="106">
        <v>501782</v>
      </c>
    </row>
    <row r="74" spans="2:11" ht="15.75" thickBot="1" x14ac:dyDescent="0.3">
      <c r="B74" s="42" t="s">
        <v>78</v>
      </c>
      <c r="C74" s="27">
        <v>1.5727940099189073</v>
      </c>
      <c r="F74" s="151" t="s">
        <v>74</v>
      </c>
      <c r="G74" s="61">
        <v>50657.91049030787</v>
      </c>
      <c r="J74" s="42" t="s">
        <v>83</v>
      </c>
      <c r="K74" s="107">
        <v>77124</v>
      </c>
    </row>
  </sheetData>
  <sortState ref="F63:G74">
    <sortCondition ref="G6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topLeftCell="A7" workbookViewId="0">
      <selection activeCell="C46" sqref="C46:N46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workbookViewId="0">
      <selection activeCell="C46" sqref="C46:N46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workbookViewId="0">
      <selection activeCell="C46" sqref="C46:N46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workbookViewId="0">
      <selection activeCell="C46" sqref="C46:N46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workbookViewId="0">
      <selection activeCell="Q29" sqref="Q29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workbookViewId="0">
      <selection activeCell="P26" sqref="P26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workbookViewId="0">
      <selection activeCell="Q12" sqref="Q1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Y14"/>
  <sheetViews>
    <sheetView workbookViewId="0">
      <pane xSplit="2" ySplit="2" topLeftCell="C3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8.85546875" defaultRowHeight="15" x14ac:dyDescent="0.25"/>
  <cols>
    <col min="1" max="1" width="8.85546875" style="12"/>
    <col min="2" max="2" width="18.28515625" style="12" bestFit="1" customWidth="1"/>
    <col min="3" max="62" width="16.42578125" customWidth="1"/>
    <col min="63" max="63" width="11.140625" style="12" bestFit="1" customWidth="1"/>
    <col min="64" max="65" width="9.28515625" style="12" bestFit="1" customWidth="1"/>
    <col min="66" max="66" width="10.140625" style="12" bestFit="1" customWidth="1"/>
    <col min="67" max="67" width="11.140625" style="12" bestFit="1" customWidth="1"/>
    <col min="68" max="69" width="9.28515625" style="12" bestFit="1" customWidth="1"/>
    <col min="70" max="71" width="10.140625" style="12" bestFit="1" customWidth="1"/>
    <col min="72" max="73" width="9.28515625" style="12" bestFit="1" customWidth="1"/>
    <col min="74" max="76" width="10.140625" style="12" bestFit="1" customWidth="1"/>
    <col min="77" max="77" width="9.28515625" style="12" bestFit="1" customWidth="1"/>
    <col min="78" max="16384" width="8.85546875" style="12"/>
  </cols>
  <sheetData>
    <row r="1" spans="1:77" x14ac:dyDescent="0.25">
      <c r="C1" s="200" t="s">
        <v>88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1" t="s">
        <v>89</v>
      </c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0" t="s">
        <v>90</v>
      </c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1" t="s">
        <v>91</v>
      </c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2" t="s">
        <v>92</v>
      </c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</row>
    <row r="2" spans="1:77" ht="51" x14ac:dyDescent="0.2">
      <c r="A2" s="17" t="s">
        <v>19</v>
      </c>
      <c r="B2" s="17" t="s">
        <v>18</v>
      </c>
      <c r="C2" s="16" t="s">
        <v>17</v>
      </c>
      <c r="D2" s="16" t="s">
        <v>16</v>
      </c>
      <c r="E2" s="16" t="s">
        <v>15</v>
      </c>
      <c r="F2" s="16" t="s">
        <v>14</v>
      </c>
      <c r="G2" s="16" t="s">
        <v>13</v>
      </c>
      <c r="H2" s="16" t="s">
        <v>12</v>
      </c>
      <c r="I2" s="16" t="s">
        <v>2</v>
      </c>
      <c r="J2" s="16" t="s">
        <v>3</v>
      </c>
      <c r="K2" s="16" t="s">
        <v>11</v>
      </c>
      <c r="L2" s="16" t="s">
        <v>4</v>
      </c>
      <c r="M2" s="16" t="s">
        <v>10</v>
      </c>
      <c r="N2" s="16" t="s">
        <v>9</v>
      </c>
      <c r="O2" s="16" t="s">
        <v>8</v>
      </c>
      <c r="P2" s="16" t="s">
        <v>7</v>
      </c>
      <c r="Q2" s="16" t="s">
        <v>6</v>
      </c>
      <c r="R2" s="16" t="s">
        <v>17</v>
      </c>
      <c r="S2" s="16" t="s">
        <v>16</v>
      </c>
      <c r="T2" s="16" t="s">
        <v>15</v>
      </c>
      <c r="U2" s="16" t="s">
        <v>14</v>
      </c>
      <c r="V2" s="16" t="s">
        <v>13</v>
      </c>
      <c r="W2" s="16" t="s">
        <v>12</v>
      </c>
      <c r="X2" s="16" t="s">
        <v>2</v>
      </c>
      <c r="Y2" s="16" t="s">
        <v>3</v>
      </c>
      <c r="Z2" s="16" t="s">
        <v>11</v>
      </c>
      <c r="AA2" s="16" t="s">
        <v>4</v>
      </c>
      <c r="AB2" s="16" t="s">
        <v>10</v>
      </c>
      <c r="AC2" s="16" t="s">
        <v>9</v>
      </c>
      <c r="AD2" s="16" t="s">
        <v>8</v>
      </c>
      <c r="AE2" s="16" t="s">
        <v>7</v>
      </c>
      <c r="AF2" s="16" t="s">
        <v>6</v>
      </c>
      <c r="AG2" s="101" t="s">
        <v>17</v>
      </c>
      <c r="AH2" s="101" t="s">
        <v>16</v>
      </c>
      <c r="AI2" s="101" t="s">
        <v>15</v>
      </c>
      <c r="AJ2" s="101" t="s">
        <v>14</v>
      </c>
      <c r="AK2" s="101" t="s">
        <v>13</v>
      </c>
      <c r="AL2" s="101" t="s">
        <v>12</v>
      </c>
      <c r="AM2" s="101" t="s">
        <v>2</v>
      </c>
      <c r="AN2" s="101" t="s">
        <v>3</v>
      </c>
      <c r="AO2" s="101" t="s">
        <v>11</v>
      </c>
      <c r="AP2" s="101" t="s">
        <v>4</v>
      </c>
      <c r="AQ2" s="101" t="s">
        <v>10</v>
      </c>
      <c r="AR2" s="101" t="s">
        <v>9</v>
      </c>
      <c r="AS2" s="101" t="s">
        <v>8</v>
      </c>
      <c r="AT2" s="101" t="s">
        <v>7</v>
      </c>
      <c r="AU2" s="101" t="s">
        <v>6</v>
      </c>
      <c r="AV2" s="101" t="s">
        <v>17</v>
      </c>
      <c r="AW2" s="101" t="s">
        <v>16</v>
      </c>
      <c r="AX2" s="101" t="s">
        <v>15</v>
      </c>
      <c r="AY2" s="101" t="s">
        <v>14</v>
      </c>
      <c r="AZ2" s="101" t="s">
        <v>13</v>
      </c>
      <c r="BA2" s="101" t="s">
        <v>12</v>
      </c>
      <c r="BB2" s="101" t="s">
        <v>2</v>
      </c>
      <c r="BC2" s="101" t="s">
        <v>3</v>
      </c>
      <c r="BD2" s="101" t="s">
        <v>11</v>
      </c>
      <c r="BE2" s="101" t="s">
        <v>4</v>
      </c>
      <c r="BF2" s="101" t="s">
        <v>10</v>
      </c>
      <c r="BG2" s="101" t="s">
        <v>9</v>
      </c>
      <c r="BH2" s="101" t="s">
        <v>8</v>
      </c>
      <c r="BI2" s="101" t="s">
        <v>7</v>
      </c>
      <c r="BJ2" s="101" t="s">
        <v>6</v>
      </c>
      <c r="BK2" s="16" t="s">
        <v>17</v>
      </c>
      <c r="BL2" s="16" t="s">
        <v>16</v>
      </c>
      <c r="BM2" s="16" t="s">
        <v>15</v>
      </c>
      <c r="BN2" s="16" t="s">
        <v>14</v>
      </c>
      <c r="BO2" s="16" t="s">
        <v>13</v>
      </c>
      <c r="BP2" s="16" t="s">
        <v>12</v>
      </c>
      <c r="BQ2" s="16" t="s">
        <v>2</v>
      </c>
      <c r="BR2" s="16" t="s">
        <v>3</v>
      </c>
      <c r="BS2" s="16" t="s">
        <v>11</v>
      </c>
      <c r="BT2" s="16" t="s">
        <v>4</v>
      </c>
      <c r="BU2" s="16" t="s">
        <v>10</v>
      </c>
      <c r="BV2" s="16" t="s">
        <v>9</v>
      </c>
      <c r="BW2" s="16" t="s">
        <v>8</v>
      </c>
      <c r="BX2" s="16" t="s">
        <v>7</v>
      </c>
      <c r="BY2" s="16" t="s">
        <v>6</v>
      </c>
    </row>
    <row r="3" spans="1:77" x14ac:dyDescent="0.25">
      <c r="A3" s="14">
        <v>0</v>
      </c>
      <c r="B3" s="14" t="s">
        <v>5</v>
      </c>
      <c r="C3" s="15">
        <v>117818714</v>
      </c>
      <c r="D3" s="15">
        <v>2883481</v>
      </c>
      <c r="E3" s="15">
        <v>4185488</v>
      </c>
      <c r="F3" s="15">
        <v>11617668</v>
      </c>
      <c r="G3" s="15">
        <v>99132077</v>
      </c>
      <c r="H3" s="15">
        <v>1742083</v>
      </c>
      <c r="I3" s="15">
        <v>5440961</v>
      </c>
      <c r="J3" s="15">
        <v>17245103</v>
      </c>
      <c r="K3" s="15">
        <v>23718045</v>
      </c>
      <c r="L3" s="15">
        <v>2973650</v>
      </c>
      <c r="M3" s="15">
        <v>6851842</v>
      </c>
      <c r="N3" s="15">
        <v>13359007</v>
      </c>
      <c r="O3" s="15">
        <v>13054684</v>
      </c>
      <c r="P3" s="15">
        <v>10807339</v>
      </c>
      <c r="Q3" s="15">
        <v>3833789</v>
      </c>
      <c r="R3" s="15">
        <v>129879584</v>
      </c>
      <c r="S3" s="15">
        <v>2867294</v>
      </c>
      <c r="T3" s="15">
        <v>4370544</v>
      </c>
      <c r="U3" s="15">
        <v>12617763</v>
      </c>
      <c r="V3" s="15">
        <v>110023983</v>
      </c>
      <c r="W3" s="15">
        <v>1706147</v>
      </c>
      <c r="X3" s="15">
        <v>6653366</v>
      </c>
      <c r="Y3" s="15">
        <v>17314423</v>
      </c>
      <c r="Z3" s="15">
        <v>25809266</v>
      </c>
      <c r="AA3" s="15">
        <v>3623400</v>
      </c>
      <c r="AB3" s="15">
        <v>7574616</v>
      </c>
      <c r="AC3" s="15">
        <v>16636547</v>
      </c>
      <c r="AD3" s="15">
        <v>14371597</v>
      </c>
      <c r="AE3" s="15">
        <v>11867977</v>
      </c>
      <c r="AF3" s="15">
        <v>4147075</v>
      </c>
      <c r="AG3" s="15">
        <v>131571623</v>
      </c>
      <c r="AH3" s="15">
        <v>2733675</v>
      </c>
      <c r="AI3" s="15">
        <v>4527514</v>
      </c>
      <c r="AJ3" s="15">
        <v>13699418</v>
      </c>
      <c r="AK3" s="15">
        <v>110611016</v>
      </c>
      <c r="AL3" s="15">
        <v>1724044</v>
      </c>
      <c r="AM3" s="15">
        <v>7269317</v>
      </c>
      <c r="AN3" s="15">
        <v>14190394</v>
      </c>
      <c r="AO3" s="15">
        <v>25658289</v>
      </c>
      <c r="AP3" s="15">
        <v>3056431</v>
      </c>
      <c r="AQ3" s="15">
        <v>8037850</v>
      </c>
      <c r="AR3" s="15">
        <v>16869852</v>
      </c>
      <c r="AS3" s="15">
        <v>16479482</v>
      </c>
      <c r="AT3" s="15">
        <v>12739466</v>
      </c>
      <c r="AU3" s="15">
        <v>4324015</v>
      </c>
      <c r="AV3" s="15">
        <v>127820442</v>
      </c>
      <c r="AW3" s="15">
        <v>2980813</v>
      </c>
      <c r="AX3" s="15">
        <v>4606001</v>
      </c>
      <c r="AY3" s="15">
        <v>14032396</v>
      </c>
      <c r="AZ3" s="15">
        <v>106201232</v>
      </c>
      <c r="BA3" s="15">
        <v>1798592</v>
      </c>
      <c r="BB3" s="15">
        <v>5489499</v>
      </c>
      <c r="BC3" s="15">
        <v>11487496</v>
      </c>
      <c r="BD3" s="15">
        <v>24442734</v>
      </c>
      <c r="BE3" s="15">
        <v>2703886</v>
      </c>
      <c r="BF3" s="15">
        <v>7401812</v>
      </c>
      <c r="BG3" s="15">
        <v>16712011</v>
      </c>
      <c r="BH3" s="15">
        <v>18656160</v>
      </c>
      <c r="BI3" s="15">
        <v>13006814</v>
      </c>
      <c r="BJ3" s="15">
        <v>4349563</v>
      </c>
      <c r="BK3" s="13">
        <v>139491699</v>
      </c>
      <c r="BL3" s="13">
        <v>2756434</v>
      </c>
      <c r="BM3" s="13">
        <v>4566622</v>
      </c>
      <c r="BN3" s="13">
        <v>13860926</v>
      </c>
      <c r="BO3" s="13">
        <v>118307717</v>
      </c>
      <c r="BP3" s="13">
        <v>2001103</v>
      </c>
      <c r="BQ3" s="13">
        <v>6423866</v>
      </c>
      <c r="BR3" s="13">
        <v>12291676</v>
      </c>
      <c r="BS3" s="13">
        <v>26670095</v>
      </c>
      <c r="BT3" s="13">
        <v>2754109</v>
      </c>
      <c r="BU3" s="13">
        <v>7828679</v>
      </c>
      <c r="BV3" s="13">
        <v>19607372</v>
      </c>
      <c r="BW3" s="13">
        <v>21080792</v>
      </c>
      <c r="BX3" s="13">
        <v>15100935</v>
      </c>
      <c r="BY3" s="13">
        <v>4308880</v>
      </c>
    </row>
    <row r="4" spans="1:77" x14ac:dyDescent="0.25">
      <c r="A4" s="14">
        <v>51000</v>
      </c>
      <c r="B4" s="14" t="s">
        <v>1</v>
      </c>
      <c r="C4" s="15">
        <v>3072418</v>
      </c>
      <c r="D4" s="15">
        <v>166075</v>
      </c>
      <c r="E4" s="15">
        <v>122815</v>
      </c>
      <c r="F4" s="15">
        <v>286509</v>
      </c>
      <c r="G4" s="15">
        <v>2497019</v>
      </c>
      <c r="H4" s="15">
        <v>23799</v>
      </c>
      <c r="I4" s="15">
        <v>176250</v>
      </c>
      <c r="J4" s="15">
        <v>368865</v>
      </c>
      <c r="K4" s="15">
        <v>587128</v>
      </c>
      <c r="L4" s="15">
        <v>84895</v>
      </c>
      <c r="M4" s="15">
        <v>150344</v>
      </c>
      <c r="N4" s="15">
        <v>445451</v>
      </c>
      <c r="O4" s="15">
        <v>279235</v>
      </c>
      <c r="P4" s="15">
        <v>269119</v>
      </c>
      <c r="Q4" s="15">
        <v>110364</v>
      </c>
      <c r="R4" s="15">
        <v>3426848</v>
      </c>
      <c r="S4" s="15">
        <v>152965</v>
      </c>
      <c r="T4" s="15">
        <v>132809</v>
      </c>
      <c r="U4" s="15">
        <v>319216</v>
      </c>
      <c r="V4" s="15">
        <v>2821858</v>
      </c>
      <c r="W4" s="15">
        <v>23262</v>
      </c>
      <c r="X4" s="15">
        <v>209081</v>
      </c>
      <c r="Y4" s="15">
        <v>361735</v>
      </c>
      <c r="Z4" s="15">
        <v>640288</v>
      </c>
      <c r="AA4" s="15">
        <v>118392</v>
      </c>
      <c r="AB4" s="15">
        <v>175913</v>
      </c>
      <c r="AC4" s="15">
        <v>565144</v>
      </c>
      <c r="AD4" s="15">
        <v>309685</v>
      </c>
      <c r="AE4" s="15">
        <v>295632</v>
      </c>
      <c r="AF4" s="15">
        <v>118976</v>
      </c>
      <c r="AG4" s="102">
        <v>3578558</v>
      </c>
      <c r="AH4" s="102">
        <v>151945</v>
      </c>
      <c r="AI4" s="102">
        <v>140069</v>
      </c>
      <c r="AJ4" s="102">
        <v>355375</v>
      </c>
      <c r="AK4" s="102">
        <v>2931169</v>
      </c>
      <c r="AL4" s="102">
        <v>21837</v>
      </c>
      <c r="AM4" s="102">
        <v>243964</v>
      </c>
      <c r="AN4" s="102">
        <v>295712</v>
      </c>
      <c r="AO4" s="102">
        <v>652663</v>
      </c>
      <c r="AP4" s="102">
        <v>93292</v>
      </c>
      <c r="AQ4" s="102">
        <v>191122</v>
      </c>
      <c r="AR4" s="102">
        <v>607392</v>
      </c>
      <c r="AS4" s="102">
        <v>365336</v>
      </c>
      <c r="AT4" s="102">
        <v>329587</v>
      </c>
      <c r="AU4" s="102">
        <v>124937</v>
      </c>
      <c r="AV4" s="15">
        <v>3536676</v>
      </c>
      <c r="AW4" s="15">
        <v>174504</v>
      </c>
      <c r="AX4" s="15">
        <v>140536</v>
      </c>
      <c r="AY4" s="15">
        <v>371761</v>
      </c>
      <c r="AZ4" s="15">
        <v>2849874</v>
      </c>
      <c r="BA4" s="15">
        <v>20332</v>
      </c>
      <c r="BB4" s="15">
        <v>183147</v>
      </c>
      <c r="BC4" s="15">
        <v>229867</v>
      </c>
      <c r="BD4" s="15">
        <v>614954</v>
      </c>
      <c r="BE4" s="15">
        <v>76158</v>
      </c>
      <c r="BF4" s="15">
        <v>171635</v>
      </c>
      <c r="BG4" s="15">
        <v>650770</v>
      </c>
      <c r="BH4" s="15">
        <v>433115</v>
      </c>
      <c r="BI4" s="15">
        <v>340878</v>
      </c>
      <c r="BJ4" s="15">
        <v>125923</v>
      </c>
      <c r="BK4" s="13">
        <v>3735713</v>
      </c>
      <c r="BL4" s="13">
        <v>176757</v>
      </c>
      <c r="BM4" s="13">
        <v>145291</v>
      </c>
      <c r="BN4" s="13">
        <v>369883</v>
      </c>
      <c r="BO4" s="13">
        <v>3043782</v>
      </c>
      <c r="BP4" s="13">
        <v>19684</v>
      </c>
      <c r="BQ4" s="13">
        <v>184358</v>
      </c>
      <c r="BR4" s="13">
        <v>232652</v>
      </c>
      <c r="BS4" s="13">
        <v>647248</v>
      </c>
      <c r="BT4" s="13">
        <v>69505</v>
      </c>
      <c r="BU4" s="13">
        <v>184987</v>
      </c>
      <c r="BV4" s="13">
        <v>697794</v>
      </c>
      <c r="BW4" s="13">
        <v>478617</v>
      </c>
      <c r="BX4" s="13">
        <v>384750</v>
      </c>
      <c r="BY4" s="13">
        <v>134593</v>
      </c>
    </row>
    <row r="5" spans="1:77" x14ac:dyDescent="0.25">
      <c r="A5" s="14">
        <v>11000</v>
      </c>
      <c r="B5" s="14" t="s">
        <v>33</v>
      </c>
      <c r="C5" s="15">
        <v>607770</v>
      </c>
      <c r="D5" s="15">
        <v>194221</v>
      </c>
      <c r="E5" s="15">
        <v>39962</v>
      </c>
      <c r="F5" s="15">
        <v>3954</v>
      </c>
      <c r="G5" s="15">
        <v>369632</v>
      </c>
      <c r="H5" s="15">
        <v>52</v>
      </c>
      <c r="I5" s="15">
        <v>9090</v>
      </c>
      <c r="J5" s="15">
        <v>3508</v>
      </c>
      <c r="K5" s="15">
        <v>28509</v>
      </c>
      <c r="L5" s="15">
        <v>24359</v>
      </c>
      <c r="M5" s="15">
        <v>25844</v>
      </c>
      <c r="N5" s="15">
        <v>111200</v>
      </c>
      <c r="O5" s="15">
        <v>70417</v>
      </c>
      <c r="P5" s="15">
        <v>45521</v>
      </c>
      <c r="Q5" s="15">
        <v>49135</v>
      </c>
      <c r="R5" s="15">
        <v>636179</v>
      </c>
      <c r="S5" s="15">
        <v>183418</v>
      </c>
      <c r="T5" s="15">
        <v>32018</v>
      </c>
      <c r="U5" s="15">
        <v>4425</v>
      </c>
      <c r="V5" s="15">
        <v>416318</v>
      </c>
      <c r="W5" s="15">
        <v>60</v>
      </c>
      <c r="X5" s="15">
        <v>11295</v>
      </c>
      <c r="Y5" s="15">
        <v>3710</v>
      </c>
      <c r="Z5" s="15">
        <v>28684</v>
      </c>
      <c r="AA5" s="15">
        <v>25627</v>
      </c>
      <c r="AB5" s="15">
        <v>27572</v>
      </c>
      <c r="AC5" s="15">
        <v>134311</v>
      </c>
      <c r="AD5" s="15">
        <v>77236</v>
      </c>
      <c r="AE5" s="15">
        <v>49682</v>
      </c>
      <c r="AF5" s="15">
        <v>51217</v>
      </c>
      <c r="AG5" s="102">
        <v>667512</v>
      </c>
      <c r="AH5" s="102">
        <v>193712</v>
      </c>
      <c r="AI5" s="102">
        <v>33367</v>
      </c>
      <c r="AJ5" s="102">
        <v>4759</v>
      </c>
      <c r="AK5" s="102">
        <v>435674</v>
      </c>
      <c r="AL5" s="102" t="s">
        <v>93</v>
      </c>
      <c r="AM5" s="102" t="s">
        <v>93</v>
      </c>
      <c r="AN5" s="102">
        <v>2107</v>
      </c>
      <c r="AO5" s="102">
        <v>27447</v>
      </c>
      <c r="AP5" s="102">
        <v>22571</v>
      </c>
      <c r="AQ5" s="102">
        <v>26986</v>
      </c>
      <c r="AR5" s="102">
        <v>141848</v>
      </c>
      <c r="AS5" s="102">
        <v>86224</v>
      </c>
      <c r="AT5" s="102">
        <v>53692</v>
      </c>
      <c r="AU5" s="102">
        <v>55614</v>
      </c>
      <c r="AV5" s="15">
        <v>693274</v>
      </c>
      <c r="AW5" s="15">
        <v>210592</v>
      </c>
      <c r="AX5" s="15">
        <v>30845</v>
      </c>
      <c r="AY5" s="15">
        <v>3900</v>
      </c>
      <c r="AZ5" s="15">
        <v>447938</v>
      </c>
      <c r="BA5" s="15"/>
      <c r="BB5" s="15">
        <v>10605</v>
      </c>
      <c r="BC5" s="15">
        <v>1262</v>
      </c>
      <c r="BD5" s="15">
        <v>27108</v>
      </c>
      <c r="BE5" s="15">
        <v>18499</v>
      </c>
      <c r="BF5" s="15">
        <v>24470</v>
      </c>
      <c r="BG5" s="15">
        <v>143318</v>
      </c>
      <c r="BH5" s="15">
        <v>96590</v>
      </c>
      <c r="BI5" s="15">
        <v>59518</v>
      </c>
      <c r="BJ5" s="15">
        <v>61798</v>
      </c>
      <c r="BK5" s="13">
        <v>743596</v>
      </c>
      <c r="BL5" s="13">
        <v>198144</v>
      </c>
      <c r="BM5" s="13">
        <v>34002</v>
      </c>
      <c r="BN5" s="13">
        <v>4677</v>
      </c>
      <c r="BO5" s="13">
        <v>506774</v>
      </c>
      <c r="BP5" s="13"/>
      <c r="BQ5" s="13">
        <v>14521</v>
      </c>
      <c r="BR5" s="13">
        <v>1094</v>
      </c>
      <c r="BS5" s="13">
        <v>31669</v>
      </c>
      <c r="BT5" s="13">
        <v>16998</v>
      </c>
      <c r="BU5" s="13">
        <v>26594</v>
      </c>
      <c r="BV5" s="13">
        <v>160814</v>
      </c>
      <c r="BW5" s="13">
        <v>111174</v>
      </c>
      <c r="BX5" s="13">
        <v>72474</v>
      </c>
      <c r="BY5" s="13">
        <v>67374</v>
      </c>
    </row>
    <row r="6" spans="1:77" x14ac:dyDescent="0.25">
      <c r="A6" s="14">
        <v>13000</v>
      </c>
      <c r="B6" s="14" t="s">
        <v>34</v>
      </c>
      <c r="C6" s="15">
        <v>3473311</v>
      </c>
      <c r="D6" s="15">
        <v>97200</v>
      </c>
      <c r="E6" s="15">
        <v>135377</v>
      </c>
      <c r="F6" s="15">
        <v>326762</v>
      </c>
      <c r="G6" s="15">
        <v>2913972</v>
      </c>
      <c r="H6" s="15">
        <v>34160</v>
      </c>
      <c r="I6" s="15">
        <v>165860</v>
      </c>
      <c r="J6" s="15">
        <v>542878</v>
      </c>
      <c r="K6" s="15">
        <v>757393</v>
      </c>
      <c r="L6" s="15">
        <v>113301</v>
      </c>
      <c r="M6" s="15">
        <v>177904</v>
      </c>
      <c r="N6" s="15">
        <v>432082</v>
      </c>
      <c r="O6" s="15">
        <v>288159</v>
      </c>
      <c r="P6" s="15">
        <v>307942</v>
      </c>
      <c r="Q6" s="15">
        <v>90809</v>
      </c>
      <c r="R6" s="15">
        <v>3913547</v>
      </c>
      <c r="S6" s="15">
        <v>97701</v>
      </c>
      <c r="T6" s="15">
        <v>141867</v>
      </c>
      <c r="U6" s="15">
        <v>351627</v>
      </c>
      <c r="V6" s="15">
        <v>3322352</v>
      </c>
      <c r="W6" s="15">
        <v>36048</v>
      </c>
      <c r="X6" s="15">
        <v>205993</v>
      </c>
      <c r="Y6" s="15">
        <v>534624</v>
      </c>
      <c r="Z6" s="15">
        <v>858150</v>
      </c>
      <c r="AA6" s="15">
        <v>144188</v>
      </c>
      <c r="AB6" s="15">
        <v>207154</v>
      </c>
      <c r="AC6" s="15">
        <v>541453</v>
      </c>
      <c r="AD6" s="15">
        <v>332377</v>
      </c>
      <c r="AE6" s="15">
        <v>335106</v>
      </c>
      <c r="AF6" s="15">
        <v>99863</v>
      </c>
      <c r="AG6" s="103">
        <v>3932315</v>
      </c>
      <c r="AH6" s="103">
        <v>94046</v>
      </c>
      <c r="AI6" s="103">
        <v>150435</v>
      </c>
      <c r="AJ6" s="103">
        <v>398967</v>
      </c>
      <c r="AK6" s="103">
        <v>3288867</v>
      </c>
      <c r="AL6" s="103">
        <v>32432</v>
      </c>
      <c r="AM6" s="103">
        <v>209274</v>
      </c>
      <c r="AN6" s="103">
        <v>449805</v>
      </c>
      <c r="AO6" s="103">
        <v>846126</v>
      </c>
      <c r="AP6" s="103">
        <v>116369</v>
      </c>
      <c r="AQ6" s="103">
        <v>222231</v>
      </c>
      <c r="AR6" s="103">
        <v>535093</v>
      </c>
      <c r="AS6" s="103">
        <v>401300</v>
      </c>
      <c r="AT6" s="103">
        <v>371595</v>
      </c>
      <c r="AU6" s="103">
        <v>97608</v>
      </c>
      <c r="AV6" s="15">
        <v>3753934</v>
      </c>
      <c r="AW6" s="15">
        <v>107645</v>
      </c>
      <c r="AX6" s="15">
        <v>146349</v>
      </c>
      <c r="AY6" s="15">
        <v>415167</v>
      </c>
      <c r="AZ6" s="15">
        <v>3084772</v>
      </c>
      <c r="BA6" s="15">
        <v>29644</v>
      </c>
      <c r="BB6" s="15">
        <v>149320</v>
      </c>
      <c r="BC6" s="15">
        <v>343111</v>
      </c>
      <c r="BD6" s="15">
        <v>801373</v>
      </c>
      <c r="BE6" s="15">
        <v>101343</v>
      </c>
      <c r="BF6" s="15">
        <v>200451</v>
      </c>
      <c r="BG6" s="15">
        <v>524857</v>
      </c>
      <c r="BH6" s="15">
        <v>457988</v>
      </c>
      <c r="BI6" s="15">
        <v>372912</v>
      </c>
      <c r="BJ6" s="15">
        <v>92340</v>
      </c>
      <c r="BK6" s="13">
        <v>4151011</v>
      </c>
      <c r="BL6" s="13">
        <v>98853</v>
      </c>
      <c r="BM6" s="13">
        <v>141177</v>
      </c>
      <c r="BN6" s="13">
        <v>397584</v>
      </c>
      <c r="BO6" s="13">
        <v>3513397</v>
      </c>
      <c r="BP6" s="13">
        <v>30074</v>
      </c>
      <c r="BQ6" s="13">
        <v>165335</v>
      </c>
      <c r="BR6" s="13">
        <v>375416</v>
      </c>
      <c r="BS6" s="13">
        <v>894846</v>
      </c>
      <c r="BT6" s="13">
        <v>106657</v>
      </c>
      <c r="BU6" s="13">
        <v>224737</v>
      </c>
      <c r="BV6" s="13">
        <v>635843</v>
      </c>
      <c r="BW6" s="13">
        <v>516158</v>
      </c>
      <c r="BX6" s="13">
        <v>445087</v>
      </c>
      <c r="BY6" s="13">
        <v>101091</v>
      </c>
    </row>
    <row r="7" spans="1:77" x14ac:dyDescent="0.25">
      <c r="A7" s="14">
        <v>21000</v>
      </c>
      <c r="B7" s="14" t="s">
        <v>35</v>
      </c>
      <c r="C7" s="15">
        <v>1616553</v>
      </c>
      <c r="D7" s="15">
        <v>39227</v>
      </c>
      <c r="E7" s="15">
        <v>74240</v>
      </c>
      <c r="F7" s="15">
        <v>150443</v>
      </c>
      <c r="G7" s="15">
        <v>1352643</v>
      </c>
      <c r="H7" s="15">
        <v>29654</v>
      </c>
      <c r="I7" s="15">
        <v>77266</v>
      </c>
      <c r="J7" s="15">
        <v>297455</v>
      </c>
      <c r="K7" s="15">
        <v>351587</v>
      </c>
      <c r="L7" s="15">
        <v>27890</v>
      </c>
      <c r="M7" s="15">
        <v>73435</v>
      </c>
      <c r="N7" s="15">
        <v>137324</v>
      </c>
      <c r="O7" s="15">
        <v>170525</v>
      </c>
      <c r="P7" s="15">
        <v>142933</v>
      </c>
      <c r="Q7" s="15">
        <v>44144</v>
      </c>
      <c r="R7" s="15">
        <v>1758604</v>
      </c>
      <c r="S7" s="15">
        <v>39057</v>
      </c>
      <c r="T7" s="15">
        <v>78750</v>
      </c>
      <c r="U7" s="15">
        <v>166011</v>
      </c>
      <c r="V7" s="15">
        <v>1474786</v>
      </c>
      <c r="W7" s="15">
        <v>26575</v>
      </c>
      <c r="X7" s="15">
        <v>87653</v>
      </c>
      <c r="Y7" s="15">
        <v>309757</v>
      </c>
      <c r="Z7" s="15">
        <v>386047</v>
      </c>
      <c r="AA7" s="15">
        <v>33147</v>
      </c>
      <c r="AB7" s="15">
        <v>81964</v>
      </c>
      <c r="AC7" s="15">
        <v>163501</v>
      </c>
      <c r="AD7" s="15">
        <v>187853</v>
      </c>
      <c r="AE7" s="15">
        <v>150029</v>
      </c>
      <c r="AF7" s="15">
        <v>46231</v>
      </c>
      <c r="AG7" s="103">
        <v>1757997</v>
      </c>
      <c r="AH7" s="103">
        <v>37293</v>
      </c>
      <c r="AI7" s="103">
        <v>83199</v>
      </c>
      <c r="AJ7" s="103">
        <v>173496</v>
      </c>
      <c r="AK7" s="103">
        <v>1464009</v>
      </c>
      <c r="AL7" s="103">
        <v>28266</v>
      </c>
      <c r="AM7" s="103">
        <v>84232</v>
      </c>
      <c r="AN7" s="103">
        <v>262098</v>
      </c>
      <c r="AO7" s="103">
        <v>373304</v>
      </c>
      <c r="AP7" s="103">
        <v>29177</v>
      </c>
      <c r="AQ7" s="103">
        <v>86955</v>
      </c>
      <c r="AR7" s="103">
        <v>171856</v>
      </c>
      <c r="AS7" s="103">
        <v>215861</v>
      </c>
      <c r="AT7" s="103">
        <v>164610</v>
      </c>
      <c r="AU7" s="103">
        <v>44981</v>
      </c>
      <c r="AV7" s="15">
        <v>1712178</v>
      </c>
      <c r="AW7" s="15">
        <v>42374</v>
      </c>
      <c r="AX7" s="15">
        <v>87276</v>
      </c>
      <c r="AY7" s="15">
        <v>179007</v>
      </c>
      <c r="AZ7" s="15">
        <v>1403521</v>
      </c>
      <c r="BA7" s="15">
        <v>29493</v>
      </c>
      <c r="BB7" s="15">
        <v>67822</v>
      </c>
      <c r="BC7" s="15">
        <v>209130</v>
      </c>
      <c r="BD7" s="15">
        <v>356733</v>
      </c>
      <c r="BE7" s="15">
        <v>26186</v>
      </c>
      <c r="BF7" s="15">
        <v>85039</v>
      </c>
      <c r="BG7" s="15">
        <v>179391</v>
      </c>
      <c r="BH7" s="15">
        <v>235546</v>
      </c>
      <c r="BI7" s="15">
        <v>167298</v>
      </c>
      <c r="BJ7" s="15">
        <v>46542</v>
      </c>
      <c r="BK7" s="13">
        <v>1835550</v>
      </c>
      <c r="BL7" s="13">
        <v>36569</v>
      </c>
      <c r="BM7" s="13">
        <v>87213</v>
      </c>
      <c r="BN7" s="13">
        <v>171865</v>
      </c>
      <c r="BO7" s="13">
        <v>1539903</v>
      </c>
      <c r="BP7" s="13">
        <v>21936</v>
      </c>
      <c r="BQ7" s="13">
        <v>75720</v>
      </c>
      <c r="BR7" s="13">
        <v>241345</v>
      </c>
      <c r="BS7" s="13">
        <v>382367</v>
      </c>
      <c r="BT7" s="13">
        <v>25165</v>
      </c>
      <c r="BU7" s="13">
        <v>91367</v>
      </c>
      <c r="BV7" s="13">
        <v>215065</v>
      </c>
      <c r="BW7" s="13">
        <v>252387</v>
      </c>
      <c r="BX7" s="13">
        <v>187823</v>
      </c>
      <c r="BY7" s="13">
        <v>46271</v>
      </c>
    </row>
    <row r="8" spans="1:77" x14ac:dyDescent="0.25">
      <c r="A8" s="14">
        <v>24000</v>
      </c>
      <c r="B8" s="14" t="s">
        <v>36</v>
      </c>
      <c r="C8" s="15">
        <v>2170443</v>
      </c>
      <c r="D8" s="15">
        <v>127638</v>
      </c>
      <c r="E8" s="15">
        <v>90129</v>
      </c>
      <c r="F8" s="15">
        <v>189688</v>
      </c>
      <c r="G8" s="15">
        <v>1762988</v>
      </c>
      <c r="H8" s="15">
        <v>6281</v>
      </c>
      <c r="I8" s="15">
        <v>136753</v>
      </c>
      <c r="J8" s="15">
        <v>173725</v>
      </c>
      <c r="K8" s="15">
        <v>432380</v>
      </c>
      <c r="L8" s="15">
        <v>48533</v>
      </c>
      <c r="M8" s="15">
        <v>136394</v>
      </c>
      <c r="N8" s="15">
        <v>288042</v>
      </c>
      <c r="O8" s="15">
        <v>269553</v>
      </c>
      <c r="P8" s="15">
        <v>189292</v>
      </c>
      <c r="Q8" s="15">
        <v>80294</v>
      </c>
      <c r="R8" s="15">
        <v>2401569</v>
      </c>
      <c r="S8" s="15">
        <v>126759</v>
      </c>
      <c r="T8" s="15">
        <v>93711</v>
      </c>
      <c r="U8" s="15">
        <v>210713</v>
      </c>
      <c r="V8" s="15">
        <v>1970387</v>
      </c>
      <c r="W8" s="15">
        <v>6170</v>
      </c>
      <c r="X8" s="15">
        <v>158940</v>
      </c>
      <c r="Y8" s="15">
        <v>173643</v>
      </c>
      <c r="Z8" s="15">
        <v>467306</v>
      </c>
      <c r="AA8" s="15">
        <v>58390</v>
      </c>
      <c r="AB8" s="15">
        <v>146737</v>
      </c>
      <c r="AC8" s="15">
        <v>361571</v>
      </c>
      <c r="AD8" s="15">
        <v>298596</v>
      </c>
      <c r="AE8" s="15">
        <v>206396</v>
      </c>
      <c r="AF8" s="15">
        <v>86413</v>
      </c>
      <c r="AG8" s="104">
        <v>2497487</v>
      </c>
      <c r="AH8" s="104">
        <v>125812</v>
      </c>
      <c r="AI8" s="104">
        <v>96704</v>
      </c>
      <c r="AJ8" s="104">
        <v>226172</v>
      </c>
      <c r="AK8" s="104">
        <v>2048799</v>
      </c>
      <c r="AL8" s="104">
        <v>6884</v>
      </c>
      <c r="AM8" s="104">
        <v>182971</v>
      </c>
      <c r="AN8" s="104">
        <v>140499</v>
      </c>
      <c r="AO8" s="104">
        <v>466168</v>
      </c>
      <c r="AP8" s="104">
        <v>50368</v>
      </c>
      <c r="AQ8" s="104">
        <v>158269</v>
      </c>
      <c r="AR8" s="104">
        <v>383450</v>
      </c>
      <c r="AS8" s="104">
        <v>340188</v>
      </c>
      <c r="AT8" s="104">
        <v>229171</v>
      </c>
      <c r="AU8" s="104">
        <v>89139</v>
      </c>
      <c r="AV8" s="15">
        <v>2453197</v>
      </c>
      <c r="AW8" s="15">
        <v>139880</v>
      </c>
      <c r="AX8" s="15">
        <v>102559</v>
      </c>
      <c r="AY8" s="15">
        <v>242196</v>
      </c>
      <c r="AZ8" s="15">
        <v>1968562</v>
      </c>
      <c r="BA8" s="15">
        <v>6499</v>
      </c>
      <c r="BB8" s="15">
        <v>142748</v>
      </c>
      <c r="BC8" s="15">
        <v>114873</v>
      </c>
      <c r="BD8" s="15">
        <v>434398</v>
      </c>
      <c r="BE8" s="15">
        <v>43829</v>
      </c>
      <c r="BF8" s="15">
        <v>137875</v>
      </c>
      <c r="BG8" s="15">
        <v>386593</v>
      </c>
      <c r="BH8" s="15">
        <v>384078</v>
      </c>
      <c r="BI8" s="15">
        <v>229797</v>
      </c>
      <c r="BJ8" s="15">
        <v>87801</v>
      </c>
      <c r="BK8" s="13">
        <v>2591189</v>
      </c>
      <c r="BL8" s="13">
        <v>144023</v>
      </c>
      <c r="BM8" s="13">
        <v>98795</v>
      </c>
      <c r="BN8" s="13">
        <v>242459</v>
      </c>
      <c r="BO8" s="13">
        <v>2105913</v>
      </c>
      <c r="BP8" s="13">
        <v>6454</v>
      </c>
      <c r="BQ8" s="13">
        <v>154424</v>
      </c>
      <c r="BR8" s="13">
        <v>103757</v>
      </c>
      <c r="BS8" s="13">
        <v>458016</v>
      </c>
      <c r="BT8" s="13">
        <v>38352</v>
      </c>
      <c r="BU8" s="13">
        <v>138906</v>
      </c>
      <c r="BV8" s="13">
        <v>430527</v>
      </c>
      <c r="BW8" s="13">
        <v>418340</v>
      </c>
      <c r="BX8" s="13">
        <v>267493</v>
      </c>
      <c r="BY8" s="13">
        <v>89645</v>
      </c>
    </row>
    <row r="9" spans="1:77" x14ac:dyDescent="0.25">
      <c r="A9" s="14">
        <v>37000</v>
      </c>
      <c r="B9" s="14" t="s">
        <v>37</v>
      </c>
      <c r="C9" s="15">
        <v>3512113</v>
      </c>
      <c r="D9" s="15">
        <v>61917</v>
      </c>
      <c r="E9" s="15">
        <v>145514</v>
      </c>
      <c r="F9" s="15">
        <v>335584</v>
      </c>
      <c r="G9" s="15">
        <v>2969098</v>
      </c>
      <c r="H9" s="15">
        <v>34324</v>
      </c>
      <c r="I9" s="15">
        <v>189430</v>
      </c>
      <c r="J9" s="15">
        <v>808522</v>
      </c>
      <c r="K9" s="15">
        <v>695000</v>
      </c>
      <c r="L9" s="15">
        <v>66133</v>
      </c>
      <c r="M9" s="15">
        <v>156948</v>
      </c>
      <c r="N9" s="15">
        <v>334002</v>
      </c>
      <c r="O9" s="15">
        <v>308188</v>
      </c>
      <c r="P9" s="15">
        <v>284860</v>
      </c>
      <c r="Q9" s="15">
        <v>90856</v>
      </c>
      <c r="R9" s="15">
        <v>3856286</v>
      </c>
      <c r="S9" s="15">
        <v>67017</v>
      </c>
      <c r="T9" s="15">
        <v>158192</v>
      </c>
      <c r="U9" s="15">
        <v>377871</v>
      </c>
      <c r="V9" s="15">
        <v>3253207</v>
      </c>
      <c r="W9" s="15">
        <v>35352</v>
      </c>
      <c r="X9" s="15">
        <v>229957</v>
      </c>
      <c r="Y9" s="15">
        <v>757711</v>
      </c>
      <c r="Z9" s="15">
        <v>751682</v>
      </c>
      <c r="AA9" s="15">
        <v>81868</v>
      </c>
      <c r="AB9" s="15">
        <v>173952</v>
      </c>
      <c r="AC9" s="15">
        <v>441368</v>
      </c>
      <c r="AD9" s="15">
        <v>361015</v>
      </c>
      <c r="AE9" s="15">
        <v>322693</v>
      </c>
      <c r="AF9" s="15">
        <v>96787</v>
      </c>
      <c r="AG9" s="104">
        <v>3856748</v>
      </c>
      <c r="AH9" s="104">
        <v>61631</v>
      </c>
      <c r="AI9" s="104">
        <v>170821</v>
      </c>
      <c r="AJ9" s="104">
        <v>415357</v>
      </c>
      <c r="AK9" s="104">
        <v>3208940</v>
      </c>
      <c r="AL9" s="104">
        <v>32831</v>
      </c>
      <c r="AM9" s="104">
        <v>232261</v>
      </c>
      <c r="AN9" s="104">
        <v>569146</v>
      </c>
      <c r="AO9" s="104">
        <v>742203</v>
      </c>
      <c r="AP9" s="104">
        <v>76745</v>
      </c>
      <c r="AQ9" s="104">
        <v>192599</v>
      </c>
      <c r="AR9" s="104">
        <v>447782</v>
      </c>
      <c r="AS9" s="104">
        <v>447234</v>
      </c>
      <c r="AT9" s="104">
        <v>358318</v>
      </c>
      <c r="AU9" s="104">
        <v>97229</v>
      </c>
      <c r="AV9" s="15">
        <v>3788581</v>
      </c>
      <c r="AW9" s="15">
        <v>71991</v>
      </c>
      <c r="AX9" s="15">
        <v>180441</v>
      </c>
      <c r="AY9" s="15">
        <v>433840</v>
      </c>
      <c r="AZ9" s="15">
        <v>3102309</v>
      </c>
      <c r="BA9" s="15">
        <v>31853</v>
      </c>
      <c r="BB9" s="15">
        <v>176597</v>
      </c>
      <c r="BC9" s="15">
        <v>431622</v>
      </c>
      <c r="BD9" s="15">
        <v>711857</v>
      </c>
      <c r="BE9" s="15">
        <v>68132</v>
      </c>
      <c r="BF9" s="15">
        <v>193939</v>
      </c>
      <c r="BG9" s="15">
        <v>484551</v>
      </c>
      <c r="BH9" s="15">
        <v>519162</v>
      </c>
      <c r="BI9" s="15">
        <v>391762</v>
      </c>
      <c r="BJ9" s="15">
        <v>92145</v>
      </c>
      <c r="BK9" s="13">
        <v>4161654</v>
      </c>
      <c r="BL9" s="13">
        <v>70278</v>
      </c>
      <c r="BM9" s="13">
        <v>178303</v>
      </c>
      <c r="BN9" s="13">
        <v>438323</v>
      </c>
      <c r="BO9" s="13">
        <v>3474750</v>
      </c>
      <c r="BP9" s="13">
        <v>32017</v>
      </c>
      <c r="BQ9" s="13">
        <v>189375</v>
      </c>
      <c r="BR9" s="13">
        <v>461030</v>
      </c>
      <c r="BS9" s="13">
        <v>794347</v>
      </c>
      <c r="BT9" s="13">
        <v>75926</v>
      </c>
      <c r="BU9" s="13">
        <v>213180</v>
      </c>
      <c r="BV9" s="13">
        <v>589487</v>
      </c>
      <c r="BW9" s="13">
        <v>555258</v>
      </c>
      <c r="BX9" s="13">
        <v>459140</v>
      </c>
      <c r="BY9" s="13">
        <v>104991</v>
      </c>
    </row>
    <row r="10" spans="1:77" x14ac:dyDescent="0.25">
      <c r="A10" s="14">
        <v>39000</v>
      </c>
      <c r="B10" s="14" t="s">
        <v>38</v>
      </c>
      <c r="C10" s="15">
        <v>5186220</v>
      </c>
      <c r="D10" s="15">
        <v>87349</v>
      </c>
      <c r="E10" s="15">
        <v>132325</v>
      </c>
      <c r="F10" s="15">
        <v>489514</v>
      </c>
      <c r="G10" s="15">
        <v>4477031</v>
      </c>
      <c r="H10" s="15">
        <v>27545</v>
      </c>
      <c r="I10" s="15">
        <v>215761</v>
      </c>
      <c r="J10" s="15">
        <v>1032660</v>
      </c>
      <c r="K10" s="15">
        <v>1040006</v>
      </c>
      <c r="L10" s="15">
        <v>99609</v>
      </c>
      <c r="M10" s="15">
        <v>267958</v>
      </c>
      <c r="N10" s="15">
        <v>551014</v>
      </c>
      <c r="O10" s="15">
        <v>610268</v>
      </c>
      <c r="P10" s="15">
        <v>457484</v>
      </c>
      <c r="Q10" s="15">
        <v>172895</v>
      </c>
      <c r="R10" s="15">
        <v>5516683</v>
      </c>
      <c r="S10" s="15">
        <v>86870</v>
      </c>
      <c r="T10" s="15">
        <v>129434</v>
      </c>
      <c r="U10" s="15">
        <v>521726</v>
      </c>
      <c r="V10" s="15">
        <v>4778653</v>
      </c>
      <c r="W10" s="15">
        <v>27593</v>
      </c>
      <c r="X10" s="15">
        <v>246711</v>
      </c>
      <c r="Y10" s="15">
        <v>1023444</v>
      </c>
      <c r="Z10" s="15">
        <v>1107320</v>
      </c>
      <c r="AA10" s="15">
        <v>107473</v>
      </c>
      <c r="AB10" s="15">
        <v>296431</v>
      </c>
      <c r="AC10" s="15">
        <v>646374</v>
      </c>
      <c r="AD10" s="15">
        <v>658337</v>
      </c>
      <c r="AE10" s="15">
        <v>484455</v>
      </c>
      <c r="AF10" s="15">
        <v>176470</v>
      </c>
      <c r="AG10" s="104">
        <v>5308808</v>
      </c>
      <c r="AH10" s="104">
        <v>76892</v>
      </c>
      <c r="AI10" s="104">
        <v>132144</v>
      </c>
      <c r="AJ10" s="104">
        <v>544479</v>
      </c>
      <c r="AK10" s="104">
        <v>4555293</v>
      </c>
      <c r="AL10" s="104">
        <v>24925</v>
      </c>
      <c r="AM10" s="104">
        <v>232472</v>
      </c>
      <c r="AN10" s="104">
        <v>811894</v>
      </c>
      <c r="AO10" s="104">
        <v>1035829</v>
      </c>
      <c r="AP10" s="104">
        <v>89876</v>
      </c>
      <c r="AQ10" s="104">
        <v>299322</v>
      </c>
      <c r="AR10" s="104">
        <v>643266</v>
      </c>
      <c r="AS10" s="104">
        <v>750229</v>
      </c>
      <c r="AT10" s="104">
        <v>499494</v>
      </c>
      <c r="AU10" s="104">
        <v>165617</v>
      </c>
      <c r="AV10" s="15">
        <v>4908571</v>
      </c>
      <c r="AW10" s="15">
        <v>84620</v>
      </c>
      <c r="AX10" s="15">
        <v>129957</v>
      </c>
      <c r="AY10" s="15">
        <v>524461</v>
      </c>
      <c r="AZ10" s="15">
        <v>4169532</v>
      </c>
      <c r="BA10" s="15">
        <v>24543</v>
      </c>
      <c r="BB10" s="15">
        <v>168952</v>
      </c>
      <c r="BC10" s="15">
        <v>620308</v>
      </c>
      <c r="BD10" s="15">
        <v>942315</v>
      </c>
      <c r="BE10" s="15">
        <v>77555</v>
      </c>
      <c r="BF10" s="15">
        <v>265156</v>
      </c>
      <c r="BG10" s="15">
        <v>624278</v>
      </c>
      <c r="BH10" s="15">
        <v>820917</v>
      </c>
      <c r="BI10" s="15">
        <v>474861</v>
      </c>
      <c r="BJ10" s="15">
        <v>148976</v>
      </c>
      <c r="BK10" s="13">
        <v>5257971</v>
      </c>
      <c r="BL10" s="13">
        <v>76431</v>
      </c>
      <c r="BM10" s="13">
        <v>127568</v>
      </c>
      <c r="BN10" s="13">
        <v>501690</v>
      </c>
      <c r="BO10" s="13">
        <v>4552282</v>
      </c>
      <c r="BP10" s="13">
        <v>29718</v>
      </c>
      <c r="BQ10" s="13">
        <v>200338</v>
      </c>
      <c r="BR10" s="13">
        <v>685975</v>
      </c>
      <c r="BS10" s="13">
        <v>1005786</v>
      </c>
      <c r="BT10" s="13">
        <v>71605</v>
      </c>
      <c r="BU10" s="13">
        <v>275847</v>
      </c>
      <c r="BV10" s="13">
        <v>715827</v>
      </c>
      <c r="BW10" s="13">
        <v>873700</v>
      </c>
      <c r="BX10" s="13">
        <v>539182</v>
      </c>
      <c r="BY10" s="13">
        <v>153092</v>
      </c>
    </row>
    <row r="11" spans="1:77" x14ac:dyDescent="0.25">
      <c r="A11" s="14">
        <v>42000</v>
      </c>
      <c r="B11" s="14" t="s">
        <v>39</v>
      </c>
      <c r="C11" s="15">
        <v>5160766</v>
      </c>
      <c r="D11" s="15">
        <v>122897</v>
      </c>
      <c r="E11" s="15">
        <v>136751</v>
      </c>
      <c r="F11" s="15">
        <v>427800</v>
      </c>
      <c r="G11" s="15">
        <v>4473319</v>
      </c>
      <c r="H11" s="15">
        <v>38424</v>
      </c>
      <c r="I11" s="15">
        <v>203550</v>
      </c>
      <c r="J11" s="15">
        <v>865122</v>
      </c>
      <c r="K11" s="15">
        <v>1042936</v>
      </c>
      <c r="L11" s="15">
        <v>113766</v>
      </c>
      <c r="M11" s="15">
        <v>318269</v>
      </c>
      <c r="N11" s="15">
        <v>510900</v>
      </c>
      <c r="O11" s="15">
        <v>791171</v>
      </c>
      <c r="P11" s="15">
        <v>413508</v>
      </c>
      <c r="Q11" s="15">
        <v>174297</v>
      </c>
      <c r="R11" s="15">
        <v>5552769</v>
      </c>
      <c r="S11" s="15">
        <v>113823</v>
      </c>
      <c r="T11" s="15">
        <v>132518</v>
      </c>
      <c r="U11" s="15">
        <v>450840</v>
      </c>
      <c r="V11" s="15">
        <v>4855587</v>
      </c>
      <c r="W11" s="15">
        <v>41448</v>
      </c>
      <c r="X11" s="15">
        <v>247211</v>
      </c>
      <c r="Y11" s="15">
        <v>862069</v>
      </c>
      <c r="Z11" s="15">
        <v>1124917</v>
      </c>
      <c r="AA11" s="15">
        <v>135723</v>
      </c>
      <c r="AB11" s="15">
        <v>337981</v>
      </c>
      <c r="AC11" s="15">
        <v>611111</v>
      </c>
      <c r="AD11" s="15">
        <v>862451</v>
      </c>
      <c r="AE11" s="15">
        <v>448675</v>
      </c>
      <c r="AF11" s="15">
        <v>182458</v>
      </c>
      <c r="AG11" s="104">
        <v>5552301</v>
      </c>
      <c r="AH11" s="104">
        <v>105874</v>
      </c>
      <c r="AI11" s="104">
        <v>137154</v>
      </c>
      <c r="AJ11" s="104">
        <v>472106</v>
      </c>
      <c r="AK11" s="104">
        <v>4837168</v>
      </c>
      <c r="AL11" s="104">
        <v>42398</v>
      </c>
      <c r="AM11" s="104">
        <v>253922</v>
      </c>
      <c r="AN11" s="104">
        <v>682283</v>
      </c>
      <c r="AO11" s="104">
        <v>1115404</v>
      </c>
      <c r="AP11" s="104">
        <v>109462</v>
      </c>
      <c r="AQ11" s="104">
        <v>335126</v>
      </c>
      <c r="AR11" s="104">
        <v>656327</v>
      </c>
      <c r="AS11" s="104">
        <v>966536</v>
      </c>
      <c r="AT11" s="104">
        <v>483258</v>
      </c>
      <c r="AU11" s="104">
        <v>192086</v>
      </c>
      <c r="AV11" s="15">
        <v>5472171</v>
      </c>
      <c r="AW11" s="15">
        <v>109554</v>
      </c>
      <c r="AX11" s="15">
        <v>138948</v>
      </c>
      <c r="AY11" s="15">
        <v>481352</v>
      </c>
      <c r="AZ11" s="15">
        <v>4742319</v>
      </c>
      <c r="BA11" s="15">
        <v>48777</v>
      </c>
      <c r="BB11" s="15">
        <v>216071</v>
      </c>
      <c r="BC11" s="15">
        <v>560455</v>
      </c>
      <c r="BD11" s="15">
        <v>1069875</v>
      </c>
      <c r="BE11" s="15">
        <v>93115</v>
      </c>
      <c r="BF11" s="15">
        <v>311400</v>
      </c>
      <c r="BG11" s="15">
        <v>688069</v>
      </c>
      <c r="BH11" s="15">
        <v>1070774</v>
      </c>
      <c r="BI11" s="15">
        <v>500369</v>
      </c>
      <c r="BJ11" s="15">
        <v>183403</v>
      </c>
      <c r="BK11" s="13">
        <v>5691613</v>
      </c>
      <c r="BL11" s="13">
        <v>95858</v>
      </c>
      <c r="BM11" s="13">
        <v>134016</v>
      </c>
      <c r="BN11" s="13">
        <v>445825</v>
      </c>
      <c r="BO11" s="13">
        <v>5015915</v>
      </c>
      <c r="BP11" s="13">
        <v>57198</v>
      </c>
      <c r="BQ11" s="13">
        <v>235324</v>
      </c>
      <c r="BR11" s="13">
        <v>567468</v>
      </c>
      <c r="BS11" s="13">
        <v>1111314</v>
      </c>
      <c r="BT11" s="13">
        <v>84903</v>
      </c>
      <c r="BU11" s="13">
        <v>316726</v>
      </c>
      <c r="BV11" s="13">
        <v>777663</v>
      </c>
      <c r="BW11" s="13">
        <v>1125931</v>
      </c>
      <c r="BX11" s="13">
        <v>545424</v>
      </c>
      <c r="BY11" s="13">
        <v>193963</v>
      </c>
    </row>
    <row r="12" spans="1:77" x14ac:dyDescent="0.25">
      <c r="A12" s="14">
        <v>45000</v>
      </c>
      <c r="B12" s="14" t="s">
        <v>40</v>
      </c>
      <c r="C12" s="15">
        <v>1651021</v>
      </c>
      <c r="D12" s="15">
        <v>28069</v>
      </c>
      <c r="E12" s="15">
        <v>88793</v>
      </c>
      <c r="F12" s="15">
        <v>164392</v>
      </c>
      <c r="G12" s="15">
        <v>1369767</v>
      </c>
      <c r="H12" s="15">
        <v>14038</v>
      </c>
      <c r="I12" s="15">
        <v>96541</v>
      </c>
      <c r="J12" s="15">
        <v>340618</v>
      </c>
      <c r="K12" s="15">
        <v>330462</v>
      </c>
      <c r="L12" s="15">
        <v>22721</v>
      </c>
      <c r="M12" s="15">
        <v>73233</v>
      </c>
      <c r="N12" s="15">
        <v>165473</v>
      </c>
      <c r="O12" s="15">
        <v>116049</v>
      </c>
      <c r="P12" s="15">
        <v>165161</v>
      </c>
      <c r="Q12" s="15">
        <v>44014</v>
      </c>
      <c r="R12" s="15">
        <v>1820279</v>
      </c>
      <c r="S12" s="15">
        <v>31268</v>
      </c>
      <c r="T12" s="15">
        <v>91970</v>
      </c>
      <c r="U12" s="15">
        <v>189420</v>
      </c>
      <c r="V12" s="15">
        <v>1507621</v>
      </c>
      <c r="W12" s="15">
        <v>14519</v>
      </c>
      <c r="X12" s="15">
        <v>114168</v>
      </c>
      <c r="Y12" s="15">
        <v>335118</v>
      </c>
      <c r="Z12" s="15">
        <v>361736</v>
      </c>
      <c r="AA12" s="15">
        <v>30396</v>
      </c>
      <c r="AB12" s="15">
        <v>84969</v>
      </c>
      <c r="AC12" s="15">
        <v>194628</v>
      </c>
      <c r="AD12" s="15">
        <v>136399</v>
      </c>
      <c r="AE12" s="15">
        <v>186593</v>
      </c>
      <c r="AF12" s="15">
        <v>47281</v>
      </c>
      <c r="AG12" s="104">
        <v>1819217</v>
      </c>
      <c r="AH12" s="104">
        <v>28658</v>
      </c>
      <c r="AI12" s="104">
        <v>88002</v>
      </c>
      <c r="AJ12" s="104">
        <v>201882</v>
      </c>
      <c r="AK12" s="104">
        <v>1500676</v>
      </c>
      <c r="AL12" s="104">
        <v>14080</v>
      </c>
      <c r="AM12" s="104">
        <v>117720</v>
      </c>
      <c r="AN12" s="104">
        <v>262714</v>
      </c>
      <c r="AO12" s="104">
        <v>360431</v>
      </c>
      <c r="AP12" s="104">
        <v>27052</v>
      </c>
      <c r="AQ12" s="104">
        <v>93962</v>
      </c>
      <c r="AR12" s="104">
        <v>203537</v>
      </c>
      <c r="AS12" s="104">
        <v>163823</v>
      </c>
      <c r="AT12" s="104">
        <v>203050</v>
      </c>
      <c r="AU12" s="104">
        <v>48502</v>
      </c>
      <c r="AV12" s="15">
        <v>1758204</v>
      </c>
      <c r="AW12" s="15">
        <v>34285</v>
      </c>
      <c r="AX12" s="15">
        <v>89935</v>
      </c>
      <c r="AY12" s="15">
        <v>210215</v>
      </c>
      <c r="AZ12" s="15">
        <v>1423768</v>
      </c>
      <c r="BA12" s="15">
        <v>12568</v>
      </c>
      <c r="BB12" s="15">
        <v>79881</v>
      </c>
      <c r="BC12" s="15">
        <v>207803</v>
      </c>
      <c r="BD12" s="15">
        <v>343725</v>
      </c>
      <c r="BE12" s="15">
        <v>25833</v>
      </c>
      <c r="BF12" s="15">
        <v>91800</v>
      </c>
      <c r="BG12" s="15">
        <v>216590</v>
      </c>
      <c r="BH12" s="15">
        <v>190560</v>
      </c>
      <c r="BI12" s="15">
        <v>207020</v>
      </c>
      <c r="BJ12" s="15">
        <v>47990</v>
      </c>
      <c r="BK12" s="13">
        <v>1949881</v>
      </c>
      <c r="BL12" s="13">
        <v>32786</v>
      </c>
      <c r="BM12" s="13">
        <v>91410</v>
      </c>
      <c r="BN12" s="13">
        <v>218481</v>
      </c>
      <c r="BO12" s="13">
        <v>1607203</v>
      </c>
      <c r="BP12" s="13">
        <v>12021</v>
      </c>
      <c r="BQ12" s="13">
        <v>86933</v>
      </c>
      <c r="BR12" s="13">
        <v>235855</v>
      </c>
      <c r="BS12" s="13">
        <v>383416</v>
      </c>
      <c r="BT12" s="13">
        <v>27012</v>
      </c>
      <c r="BU12" s="13">
        <v>94979</v>
      </c>
      <c r="BV12" s="13">
        <v>262374</v>
      </c>
      <c r="BW12" s="13">
        <v>215100</v>
      </c>
      <c r="BX12" s="13">
        <v>238821</v>
      </c>
      <c r="BY12" s="13">
        <v>50694</v>
      </c>
    </row>
    <row r="13" spans="1:77" x14ac:dyDescent="0.25">
      <c r="A13" s="14">
        <v>47000</v>
      </c>
      <c r="B13" s="14" t="s">
        <v>41</v>
      </c>
      <c r="C13" s="15">
        <v>2471231</v>
      </c>
      <c r="D13" s="15">
        <v>54138</v>
      </c>
      <c r="E13" s="15">
        <v>82741</v>
      </c>
      <c r="F13" s="15">
        <v>227334</v>
      </c>
      <c r="G13" s="15">
        <v>2107017</v>
      </c>
      <c r="H13" s="15">
        <v>11183</v>
      </c>
      <c r="I13" s="15">
        <v>113735</v>
      </c>
      <c r="J13" s="15">
        <v>501782</v>
      </c>
      <c r="K13" s="15">
        <v>535653</v>
      </c>
      <c r="L13" s="15">
        <v>46276</v>
      </c>
      <c r="M13" s="15">
        <v>123600</v>
      </c>
      <c r="N13" s="15">
        <v>241957</v>
      </c>
      <c r="O13" s="15">
        <v>247845</v>
      </c>
      <c r="P13" s="15">
        <v>217339</v>
      </c>
      <c r="Q13" s="15">
        <v>67158</v>
      </c>
      <c r="R13" s="15">
        <v>2668018</v>
      </c>
      <c r="S13" s="15">
        <v>53637</v>
      </c>
      <c r="T13" s="15">
        <v>79210</v>
      </c>
      <c r="U13" s="15">
        <v>245719</v>
      </c>
      <c r="V13" s="15">
        <v>2289452</v>
      </c>
      <c r="W13" s="15">
        <v>11023</v>
      </c>
      <c r="X13" s="15">
        <v>125589</v>
      </c>
      <c r="Y13" s="15">
        <v>488691</v>
      </c>
      <c r="Z13" s="15">
        <v>597947</v>
      </c>
      <c r="AA13" s="15">
        <v>52986</v>
      </c>
      <c r="AB13" s="15">
        <v>136987</v>
      </c>
      <c r="AC13" s="15">
        <v>307312</v>
      </c>
      <c r="AD13" s="15">
        <v>264274</v>
      </c>
      <c r="AE13" s="15">
        <v>233145</v>
      </c>
      <c r="AF13" s="15">
        <v>69586</v>
      </c>
      <c r="AG13" s="104">
        <v>2685491</v>
      </c>
      <c r="AH13" s="104">
        <v>49272</v>
      </c>
      <c r="AI13" s="104">
        <v>85629</v>
      </c>
      <c r="AJ13" s="104">
        <v>263626</v>
      </c>
      <c r="AK13" s="104">
        <v>2286964</v>
      </c>
      <c r="AL13" s="104">
        <v>10005</v>
      </c>
      <c r="AM13" s="104">
        <v>121851</v>
      </c>
      <c r="AN13" s="104">
        <v>408292</v>
      </c>
      <c r="AO13" s="104">
        <v>594680</v>
      </c>
      <c r="AP13" s="104">
        <v>48901</v>
      </c>
      <c r="AQ13" s="104">
        <v>140583</v>
      </c>
      <c r="AR13" s="104">
        <v>311878</v>
      </c>
      <c r="AS13" s="104">
        <v>317547</v>
      </c>
      <c r="AT13" s="104">
        <v>262055</v>
      </c>
      <c r="AU13" s="104">
        <v>69394</v>
      </c>
      <c r="AV13" s="15">
        <v>2558438</v>
      </c>
      <c r="AW13" s="15">
        <v>52365</v>
      </c>
      <c r="AX13" s="15">
        <v>89165</v>
      </c>
      <c r="AY13" s="15">
        <v>278692</v>
      </c>
      <c r="AZ13" s="15">
        <v>2138215</v>
      </c>
      <c r="BA13" s="15">
        <v>10857</v>
      </c>
      <c r="BB13" s="15">
        <v>100929</v>
      </c>
      <c r="BC13" s="15">
        <v>298327</v>
      </c>
      <c r="BD13" s="15">
        <v>550998</v>
      </c>
      <c r="BE13" s="15">
        <v>44259</v>
      </c>
      <c r="BF13" s="15">
        <v>135869</v>
      </c>
      <c r="BG13" s="15">
        <v>304393</v>
      </c>
      <c r="BH13" s="15">
        <v>362397</v>
      </c>
      <c r="BI13" s="15">
        <v>262027</v>
      </c>
      <c r="BJ13" s="15">
        <v>67646</v>
      </c>
      <c r="BK13" s="13">
        <v>2820198</v>
      </c>
      <c r="BL13" s="13">
        <v>49120</v>
      </c>
      <c r="BM13" s="13">
        <v>82371</v>
      </c>
      <c r="BN13" s="13">
        <v>274470</v>
      </c>
      <c r="BO13" s="13">
        <v>2414236</v>
      </c>
      <c r="BP13" s="13">
        <v>11296</v>
      </c>
      <c r="BQ13" s="13">
        <v>112795</v>
      </c>
      <c r="BR13" s="13">
        <v>332381</v>
      </c>
      <c r="BS13" s="13">
        <v>598901</v>
      </c>
      <c r="BT13" s="13">
        <v>43448</v>
      </c>
      <c r="BU13" s="13">
        <v>140966</v>
      </c>
      <c r="BV13" s="13">
        <v>393041</v>
      </c>
      <c r="BW13" s="13">
        <v>401245</v>
      </c>
      <c r="BX13" s="13">
        <v>307821</v>
      </c>
      <c r="BY13" s="13">
        <v>72073</v>
      </c>
    </row>
    <row r="14" spans="1:77" x14ac:dyDescent="0.25">
      <c r="A14" s="14">
        <v>54000</v>
      </c>
      <c r="B14" s="14" t="s">
        <v>42</v>
      </c>
      <c r="C14" s="15">
        <v>661877</v>
      </c>
      <c r="D14" s="15">
        <v>19778</v>
      </c>
      <c r="E14" s="15">
        <v>39120</v>
      </c>
      <c r="F14" s="15">
        <v>72057</v>
      </c>
      <c r="G14" s="15">
        <v>530922</v>
      </c>
      <c r="H14" s="15">
        <v>27249</v>
      </c>
      <c r="I14" s="15">
        <v>34160</v>
      </c>
      <c r="J14" s="15">
        <v>77124</v>
      </c>
      <c r="K14" s="15">
        <v>139451</v>
      </c>
      <c r="L14" s="15">
        <v>12711</v>
      </c>
      <c r="M14" s="15">
        <v>26566</v>
      </c>
      <c r="N14" s="15">
        <v>45284</v>
      </c>
      <c r="O14" s="15">
        <v>86698</v>
      </c>
      <c r="P14" s="15">
        <v>57985</v>
      </c>
      <c r="Q14" s="15">
        <v>23607</v>
      </c>
      <c r="R14" s="15">
        <v>685968</v>
      </c>
      <c r="S14" s="15">
        <v>22519</v>
      </c>
      <c r="T14" s="15">
        <v>40216</v>
      </c>
      <c r="U14" s="15">
        <v>72563</v>
      </c>
      <c r="V14" s="15">
        <v>550671</v>
      </c>
      <c r="W14" s="15">
        <v>22545</v>
      </c>
      <c r="X14" s="15">
        <v>33937</v>
      </c>
      <c r="Y14" s="15">
        <v>75632</v>
      </c>
      <c r="Z14" s="15">
        <v>141206</v>
      </c>
      <c r="AA14" s="15">
        <v>14044</v>
      </c>
      <c r="AB14" s="15">
        <v>28322</v>
      </c>
      <c r="AC14" s="15">
        <v>55748</v>
      </c>
      <c r="AD14" s="15">
        <v>94670</v>
      </c>
      <c r="AE14" s="15">
        <v>61876</v>
      </c>
      <c r="AF14" s="15">
        <v>22180</v>
      </c>
      <c r="AG14" s="104">
        <v>695382</v>
      </c>
      <c r="AH14" s="104">
        <v>21931</v>
      </c>
      <c r="AI14" s="104">
        <v>42481</v>
      </c>
      <c r="AJ14" s="104">
        <v>72221</v>
      </c>
      <c r="AK14" s="104">
        <v>558749</v>
      </c>
      <c r="AL14" s="104">
        <v>27032</v>
      </c>
      <c r="AM14" s="104">
        <v>36890</v>
      </c>
      <c r="AN14" s="104">
        <v>62182</v>
      </c>
      <c r="AO14" s="104">
        <v>136800</v>
      </c>
      <c r="AP14" s="104">
        <v>11701</v>
      </c>
      <c r="AQ14" s="104">
        <v>28025</v>
      </c>
      <c r="AR14" s="104">
        <v>58565</v>
      </c>
      <c r="AS14" s="104">
        <v>105788</v>
      </c>
      <c r="AT14" s="104">
        <v>69267</v>
      </c>
      <c r="AU14" s="104">
        <v>21953</v>
      </c>
      <c r="AV14" s="15">
        <v>692448</v>
      </c>
      <c r="AW14" s="15">
        <v>24430</v>
      </c>
      <c r="AX14" s="15">
        <v>41912</v>
      </c>
      <c r="AY14" s="15">
        <v>76337</v>
      </c>
      <c r="AZ14" s="15">
        <v>549769</v>
      </c>
      <c r="BA14" s="15">
        <v>31088</v>
      </c>
      <c r="BB14" s="15">
        <v>32693</v>
      </c>
      <c r="BC14" s="15">
        <v>49075</v>
      </c>
      <c r="BD14" s="15">
        <v>131390</v>
      </c>
      <c r="BE14" s="15">
        <v>10303</v>
      </c>
      <c r="BF14" s="15">
        <v>26440</v>
      </c>
      <c r="BG14" s="15">
        <v>60432</v>
      </c>
      <c r="BH14" s="15">
        <v>115220</v>
      </c>
      <c r="BI14" s="15">
        <v>72107</v>
      </c>
      <c r="BJ14" s="15">
        <v>20707</v>
      </c>
      <c r="BK14" s="13">
        <v>696195</v>
      </c>
      <c r="BL14" s="13">
        <v>23206</v>
      </c>
      <c r="BM14" s="13">
        <v>42255</v>
      </c>
      <c r="BN14" s="13">
        <v>71561</v>
      </c>
      <c r="BO14" s="13">
        <v>559172</v>
      </c>
      <c r="BP14" s="13">
        <v>26900</v>
      </c>
      <c r="BQ14" s="13">
        <v>32406</v>
      </c>
      <c r="BR14" s="13">
        <v>47652</v>
      </c>
      <c r="BS14" s="13">
        <v>132875</v>
      </c>
      <c r="BT14" s="13">
        <v>9625</v>
      </c>
      <c r="BU14" s="13">
        <v>24885</v>
      </c>
      <c r="BV14" s="13">
        <v>67070</v>
      </c>
      <c r="BW14" s="13">
        <v>122456</v>
      </c>
      <c r="BX14" s="13">
        <v>74581</v>
      </c>
      <c r="BY14" s="13">
        <v>20539</v>
      </c>
    </row>
  </sheetData>
  <autoFilter ref="A2:BY14"/>
  <mergeCells count="5">
    <mergeCell ref="BK1:BY1"/>
    <mergeCell ref="C1:Q1"/>
    <mergeCell ref="R1:AF1"/>
    <mergeCell ref="AG1:AU1"/>
    <mergeCell ref="AV1:BJ1"/>
  </mergeCell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workbookViewId="0">
      <selection activeCell="Q12" sqref="Q1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workbookViewId="0">
      <selection activeCell="Q12" sqref="Q1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workbookViewId="0">
      <selection activeCell="Q12" sqref="Q1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workbookViewId="0">
      <selection activeCell="Q12" sqref="Q1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workbookViewId="0">
      <selection activeCell="Q12" sqref="Q1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workbookViewId="0">
      <selection activeCell="Q12" sqref="Q1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workbookViewId="0">
      <selection activeCell="Q12" sqref="Q1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workbookViewId="0">
      <selection activeCell="Q12" sqref="Q1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workbookViewId="0">
      <selection activeCell="Q12" sqref="Q1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workbookViewId="0">
      <selection activeCell="Q12" sqref="Q1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3:N65"/>
  <sheetViews>
    <sheetView workbookViewId="0">
      <selection activeCell="C46" sqref="C46:N46"/>
    </sheetView>
  </sheetViews>
  <sheetFormatPr defaultColWidth="37.140625" defaultRowHeight="15" x14ac:dyDescent="0.25"/>
  <cols>
    <col min="1" max="1" width="11.42578125" style="2" customWidth="1"/>
    <col min="2" max="2" width="32.7109375" style="10" customWidth="1"/>
    <col min="3" max="3" width="17.42578125" style="11" bestFit="1" customWidth="1"/>
    <col min="4" max="4" width="15.85546875" style="11" bestFit="1" customWidth="1"/>
    <col min="5" max="5" width="13.85546875" style="2" bestFit="1" customWidth="1"/>
    <col min="6" max="6" width="14.85546875" style="2" bestFit="1" customWidth="1"/>
    <col min="7" max="7" width="13.85546875" style="2" bestFit="1" customWidth="1"/>
    <col min="8" max="10" width="14.85546875" style="2" bestFit="1" customWidth="1"/>
    <col min="11" max="11" width="15.85546875" style="2" bestFit="1" customWidth="1"/>
    <col min="12" max="12" width="14.85546875" style="2" bestFit="1" customWidth="1"/>
    <col min="13" max="13" width="15" style="2" customWidth="1"/>
    <col min="14" max="14" width="13.85546875" style="2" customWidth="1"/>
    <col min="15" max="16384" width="37.140625" style="2"/>
  </cols>
  <sheetData>
    <row r="3" spans="2:14" x14ac:dyDescent="0.25">
      <c r="B3" s="105" t="s">
        <v>98</v>
      </c>
      <c r="C3" s="1" t="s">
        <v>0</v>
      </c>
      <c r="D3" s="1" t="s">
        <v>1</v>
      </c>
      <c r="E3" s="1" t="s">
        <v>33</v>
      </c>
      <c r="F3" s="1" t="s">
        <v>34</v>
      </c>
      <c r="G3" s="1" t="s">
        <v>35</v>
      </c>
      <c r="H3" s="1" t="s">
        <v>36</v>
      </c>
      <c r="I3" s="1" t="s">
        <v>37</v>
      </c>
      <c r="J3" s="1" t="s">
        <v>38</v>
      </c>
      <c r="K3" s="1" t="s">
        <v>39</v>
      </c>
      <c r="L3" s="1" t="s">
        <v>40</v>
      </c>
      <c r="M3" s="1" t="s">
        <v>41</v>
      </c>
      <c r="N3" s="1" t="s">
        <v>42</v>
      </c>
    </row>
    <row r="4" spans="2:14" x14ac:dyDescent="0.25">
      <c r="B4" s="3" t="s">
        <v>17</v>
      </c>
      <c r="C4" s="15">
        <v>117818714</v>
      </c>
      <c r="D4" s="15">
        <v>3072418</v>
      </c>
      <c r="E4" s="15">
        <v>607770</v>
      </c>
      <c r="F4" s="15">
        <v>3473311</v>
      </c>
      <c r="G4" s="15">
        <v>1616553</v>
      </c>
      <c r="H4" s="15">
        <v>2170443</v>
      </c>
      <c r="I4" s="15">
        <v>3512113</v>
      </c>
      <c r="J4" s="15">
        <v>5186220</v>
      </c>
      <c r="K4" s="15">
        <v>5160766</v>
      </c>
      <c r="L4" s="15">
        <v>1651021</v>
      </c>
      <c r="M4" s="15">
        <v>2471231</v>
      </c>
      <c r="N4" s="15">
        <v>661877</v>
      </c>
    </row>
    <row r="5" spans="2:14" x14ac:dyDescent="0.25">
      <c r="B5" s="3" t="s">
        <v>46</v>
      </c>
      <c r="C5" s="15">
        <v>2883481</v>
      </c>
      <c r="D5" s="15">
        <v>166075</v>
      </c>
      <c r="E5" s="15">
        <v>194221</v>
      </c>
      <c r="F5" s="15">
        <v>97200</v>
      </c>
      <c r="G5" s="15">
        <v>39227</v>
      </c>
      <c r="H5" s="15">
        <v>127638</v>
      </c>
      <c r="I5" s="15">
        <v>61917</v>
      </c>
      <c r="J5" s="15">
        <v>87349</v>
      </c>
      <c r="K5" s="15">
        <v>122897</v>
      </c>
      <c r="L5" s="15">
        <v>28069</v>
      </c>
      <c r="M5" s="15">
        <v>54138</v>
      </c>
      <c r="N5" s="15">
        <v>19778</v>
      </c>
    </row>
    <row r="6" spans="2:14" x14ac:dyDescent="0.25">
      <c r="B6" s="3" t="s">
        <v>45</v>
      </c>
      <c r="C6" s="15">
        <v>4185488</v>
      </c>
      <c r="D6" s="15">
        <v>122815</v>
      </c>
      <c r="E6" s="15">
        <v>39962</v>
      </c>
      <c r="F6" s="15">
        <v>135377</v>
      </c>
      <c r="G6" s="15">
        <v>74240</v>
      </c>
      <c r="H6" s="15">
        <v>90129</v>
      </c>
      <c r="I6" s="15">
        <v>145514</v>
      </c>
      <c r="J6" s="15">
        <v>132325</v>
      </c>
      <c r="K6" s="15">
        <v>136751</v>
      </c>
      <c r="L6" s="15">
        <v>88793</v>
      </c>
      <c r="M6" s="15">
        <v>82741</v>
      </c>
      <c r="N6" s="15">
        <v>39120</v>
      </c>
    </row>
    <row r="7" spans="2:14" x14ac:dyDescent="0.25">
      <c r="B7" s="5" t="s">
        <v>44</v>
      </c>
      <c r="C7" s="15">
        <v>11617668</v>
      </c>
      <c r="D7" s="15">
        <v>286509</v>
      </c>
      <c r="E7" s="15">
        <v>3954</v>
      </c>
      <c r="F7" s="15">
        <v>326762</v>
      </c>
      <c r="G7" s="15">
        <v>150443</v>
      </c>
      <c r="H7" s="15">
        <v>189688</v>
      </c>
      <c r="I7" s="15">
        <v>335584</v>
      </c>
      <c r="J7" s="15">
        <v>489514</v>
      </c>
      <c r="K7" s="15">
        <v>427800</v>
      </c>
      <c r="L7" s="15">
        <v>164392</v>
      </c>
      <c r="M7" s="15">
        <v>227334</v>
      </c>
      <c r="N7" s="15">
        <v>72057</v>
      </c>
    </row>
    <row r="8" spans="2:14" x14ac:dyDescent="0.25">
      <c r="B8" s="6" t="s">
        <v>12</v>
      </c>
      <c r="C8" s="15">
        <v>1742083</v>
      </c>
      <c r="D8" s="15">
        <v>23799</v>
      </c>
      <c r="E8" s="15">
        <v>52</v>
      </c>
      <c r="F8" s="15">
        <v>34160</v>
      </c>
      <c r="G8" s="15">
        <v>29654</v>
      </c>
      <c r="H8" s="15">
        <v>6281</v>
      </c>
      <c r="I8" s="15">
        <v>34324</v>
      </c>
      <c r="J8" s="15">
        <v>27545</v>
      </c>
      <c r="K8" s="15">
        <v>38424</v>
      </c>
      <c r="L8" s="15">
        <v>14038</v>
      </c>
      <c r="M8" s="15">
        <v>11183</v>
      </c>
      <c r="N8" s="15">
        <v>27249</v>
      </c>
    </row>
    <row r="9" spans="2:14" x14ac:dyDescent="0.25">
      <c r="B9" s="5" t="s">
        <v>2</v>
      </c>
      <c r="C9" s="15">
        <v>5440961</v>
      </c>
      <c r="D9" s="15">
        <v>176250</v>
      </c>
      <c r="E9" s="15">
        <v>9090</v>
      </c>
      <c r="F9" s="15">
        <v>165860</v>
      </c>
      <c r="G9" s="15">
        <v>77266</v>
      </c>
      <c r="H9" s="15">
        <v>136753</v>
      </c>
      <c r="I9" s="15">
        <v>189430</v>
      </c>
      <c r="J9" s="15">
        <v>215761</v>
      </c>
      <c r="K9" s="15">
        <v>203550</v>
      </c>
      <c r="L9" s="15">
        <v>96541</v>
      </c>
      <c r="M9" s="15">
        <v>113735</v>
      </c>
      <c r="N9" s="15">
        <v>34160</v>
      </c>
    </row>
    <row r="10" spans="2:14" x14ac:dyDescent="0.25">
      <c r="B10" s="5" t="s">
        <v>3</v>
      </c>
      <c r="C10" s="15">
        <v>17245103</v>
      </c>
      <c r="D10" s="15">
        <v>368865</v>
      </c>
      <c r="E10" s="15">
        <v>3508</v>
      </c>
      <c r="F10" s="15">
        <v>542878</v>
      </c>
      <c r="G10" s="15">
        <v>297455</v>
      </c>
      <c r="H10" s="15">
        <v>173725</v>
      </c>
      <c r="I10" s="15">
        <v>808522</v>
      </c>
      <c r="J10" s="15">
        <v>1032660</v>
      </c>
      <c r="K10" s="15">
        <v>865122</v>
      </c>
      <c r="L10" s="15">
        <v>340618</v>
      </c>
      <c r="M10" s="15">
        <v>501782</v>
      </c>
      <c r="N10" s="15">
        <v>77124</v>
      </c>
    </row>
    <row r="11" spans="2:14" x14ac:dyDescent="0.25">
      <c r="B11" s="5" t="s">
        <v>11</v>
      </c>
      <c r="C11" s="15">
        <v>23718045</v>
      </c>
      <c r="D11" s="15">
        <v>587128</v>
      </c>
      <c r="E11" s="15">
        <v>28509</v>
      </c>
      <c r="F11" s="15">
        <v>757393</v>
      </c>
      <c r="G11" s="15">
        <v>351587</v>
      </c>
      <c r="H11" s="15">
        <v>432380</v>
      </c>
      <c r="I11" s="15">
        <v>695000</v>
      </c>
      <c r="J11" s="15">
        <v>1040006</v>
      </c>
      <c r="K11" s="15">
        <v>1042936</v>
      </c>
      <c r="L11" s="15">
        <v>330462</v>
      </c>
      <c r="M11" s="15">
        <v>535653</v>
      </c>
      <c r="N11" s="15">
        <v>139451</v>
      </c>
    </row>
    <row r="12" spans="2:14" x14ac:dyDescent="0.25">
      <c r="B12" s="5" t="s">
        <v>4</v>
      </c>
      <c r="C12" s="15">
        <v>2973650</v>
      </c>
      <c r="D12" s="15">
        <v>84895</v>
      </c>
      <c r="E12" s="15">
        <v>24359</v>
      </c>
      <c r="F12" s="15">
        <v>113301</v>
      </c>
      <c r="G12" s="15">
        <v>27890</v>
      </c>
      <c r="H12" s="15">
        <v>48533</v>
      </c>
      <c r="I12" s="15">
        <v>66133</v>
      </c>
      <c r="J12" s="15">
        <v>99609</v>
      </c>
      <c r="K12" s="15">
        <v>113766</v>
      </c>
      <c r="L12" s="15">
        <v>22721</v>
      </c>
      <c r="M12" s="15">
        <v>46276</v>
      </c>
      <c r="N12" s="15">
        <v>12711</v>
      </c>
    </row>
    <row r="13" spans="2:14" x14ac:dyDescent="0.25">
      <c r="B13" s="5" t="s">
        <v>10</v>
      </c>
      <c r="C13" s="15">
        <v>6851842</v>
      </c>
      <c r="D13" s="15">
        <v>150344</v>
      </c>
      <c r="E13" s="15">
        <v>25844</v>
      </c>
      <c r="F13" s="15">
        <v>177904</v>
      </c>
      <c r="G13" s="15">
        <v>73435</v>
      </c>
      <c r="H13" s="15">
        <v>136394</v>
      </c>
      <c r="I13" s="15">
        <v>156948</v>
      </c>
      <c r="J13" s="15">
        <v>267958</v>
      </c>
      <c r="K13" s="15">
        <v>318269</v>
      </c>
      <c r="L13" s="15">
        <v>73233</v>
      </c>
      <c r="M13" s="15">
        <v>123600</v>
      </c>
      <c r="N13" s="15">
        <v>26566</v>
      </c>
    </row>
    <row r="14" spans="2:14" x14ac:dyDescent="0.25">
      <c r="B14" s="5" t="s">
        <v>9</v>
      </c>
      <c r="C14" s="15">
        <v>13359007</v>
      </c>
      <c r="D14" s="15">
        <v>445451</v>
      </c>
      <c r="E14" s="15">
        <v>111200</v>
      </c>
      <c r="F14" s="15">
        <v>432082</v>
      </c>
      <c r="G14" s="15">
        <v>137324</v>
      </c>
      <c r="H14" s="15">
        <v>288042</v>
      </c>
      <c r="I14" s="15">
        <v>334002</v>
      </c>
      <c r="J14" s="15">
        <v>551014</v>
      </c>
      <c r="K14" s="15">
        <v>510900</v>
      </c>
      <c r="L14" s="15">
        <v>165473</v>
      </c>
      <c r="M14" s="15">
        <v>241957</v>
      </c>
      <c r="N14" s="15">
        <v>45284</v>
      </c>
    </row>
    <row r="15" spans="2:14" x14ac:dyDescent="0.25">
      <c r="B15" s="5" t="s">
        <v>8</v>
      </c>
      <c r="C15" s="15">
        <v>13054684</v>
      </c>
      <c r="D15" s="15">
        <v>279235</v>
      </c>
      <c r="E15" s="15">
        <v>70417</v>
      </c>
      <c r="F15" s="15">
        <v>288159</v>
      </c>
      <c r="G15" s="15">
        <v>170525</v>
      </c>
      <c r="H15" s="15">
        <v>269553</v>
      </c>
      <c r="I15" s="15">
        <v>308188</v>
      </c>
      <c r="J15" s="15">
        <v>610268</v>
      </c>
      <c r="K15" s="15">
        <v>791171</v>
      </c>
      <c r="L15" s="15">
        <v>116049</v>
      </c>
      <c r="M15" s="15">
        <v>247845</v>
      </c>
      <c r="N15" s="15">
        <v>86698</v>
      </c>
    </row>
    <row r="16" spans="2:14" x14ac:dyDescent="0.25">
      <c r="B16" s="5" t="s">
        <v>7</v>
      </c>
      <c r="C16" s="15">
        <v>10807339</v>
      </c>
      <c r="D16" s="15">
        <v>269119</v>
      </c>
      <c r="E16" s="15">
        <v>45521</v>
      </c>
      <c r="F16" s="15">
        <v>307942</v>
      </c>
      <c r="G16" s="15">
        <v>142933</v>
      </c>
      <c r="H16" s="15">
        <v>189292</v>
      </c>
      <c r="I16" s="15">
        <v>284860</v>
      </c>
      <c r="J16" s="15">
        <v>457484</v>
      </c>
      <c r="K16" s="15">
        <v>413508</v>
      </c>
      <c r="L16" s="15">
        <v>165161</v>
      </c>
      <c r="M16" s="15">
        <v>217339</v>
      </c>
      <c r="N16" s="15">
        <v>57985</v>
      </c>
    </row>
    <row r="17" spans="2:14" x14ac:dyDescent="0.25">
      <c r="B17" s="5" t="s">
        <v>6</v>
      </c>
      <c r="C17" s="15">
        <v>3833789</v>
      </c>
      <c r="D17" s="15">
        <v>110364</v>
      </c>
      <c r="E17" s="15">
        <v>49135</v>
      </c>
      <c r="F17" s="15">
        <v>90809</v>
      </c>
      <c r="G17" s="15">
        <v>44144</v>
      </c>
      <c r="H17" s="15">
        <v>80294</v>
      </c>
      <c r="I17" s="15">
        <v>90856</v>
      </c>
      <c r="J17" s="15">
        <v>172895</v>
      </c>
      <c r="K17" s="15">
        <v>174297</v>
      </c>
      <c r="L17" s="15">
        <v>44014</v>
      </c>
      <c r="M17" s="15">
        <v>67158</v>
      </c>
      <c r="N17" s="15">
        <v>23607</v>
      </c>
    </row>
    <row r="18" spans="2:14" x14ac:dyDescent="0.25">
      <c r="B18" s="5"/>
      <c r="C18" s="15"/>
    </row>
    <row r="19" spans="2:14" x14ac:dyDescent="0.25">
      <c r="B19" s="105" t="s">
        <v>99</v>
      </c>
      <c r="C19" s="1" t="s">
        <v>0</v>
      </c>
      <c r="D19" s="1" t="s">
        <v>1</v>
      </c>
      <c r="E19" s="1" t="s">
        <v>33</v>
      </c>
      <c r="F19" s="1" t="s">
        <v>34</v>
      </c>
      <c r="G19" s="1" t="s">
        <v>35</v>
      </c>
      <c r="H19" s="1" t="s">
        <v>36</v>
      </c>
      <c r="I19" s="1" t="s">
        <v>37</v>
      </c>
      <c r="J19" s="1" t="s">
        <v>38</v>
      </c>
      <c r="K19" s="1" t="s">
        <v>39</v>
      </c>
      <c r="L19" s="1" t="s">
        <v>40</v>
      </c>
      <c r="M19" s="1" t="s">
        <v>41</v>
      </c>
      <c r="N19" s="1" t="s">
        <v>42</v>
      </c>
    </row>
    <row r="20" spans="2:14" x14ac:dyDescent="0.25">
      <c r="B20" s="3" t="s">
        <v>17</v>
      </c>
      <c r="C20" s="9">
        <v>3415024592935</v>
      </c>
      <c r="D20" s="9">
        <v>86181224301</v>
      </c>
      <c r="E20" s="9">
        <v>26972853119</v>
      </c>
      <c r="F20" s="9">
        <v>95664217516</v>
      </c>
      <c r="G20" s="9">
        <v>39589716622</v>
      </c>
      <c r="H20" s="9">
        <v>65882803654</v>
      </c>
      <c r="I20" s="9">
        <v>89359253868</v>
      </c>
      <c r="J20" s="9">
        <v>144280860605</v>
      </c>
      <c r="K20" s="9">
        <v>149744345240</v>
      </c>
      <c r="L20" s="9">
        <v>39711513080</v>
      </c>
      <c r="M20" s="9">
        <v>64188184210</v>
      </c>
      <c r="N20" s="9">
        <v>15953735717</v>
      </c>
    </row>
    <row r="21" spans="2:14" x14ac:dyDescent="0.25">
      <c r="B21" s="3" t="s">
        <v>46</v>
      </c>
      <c r="C21" s="9">
        <v>116419480667</v>
      </c>
      <c r="D21" s="9">
        <v>6867837075</v>
      </c>
      <c r="E21" s="9">
        <v>10337746061</v>
      </c>
      <c r="F21" s="9">
        <v>3543437420</v>
      </c>
      <c r="G21" s="9">
        <v>1375210006</v>
      </c>
      <c r="H21" s="9">
        <v>5850575252</v>
      </c>
      <c r="I21" s="9">
        <v>2283237914</v>
      </c>
      <c r="J21" s="9">
        <v>3478110728</v>
      </c>
      <c r="K21" s="9">
        <v>4856363486</v>
      </c>
      <c r="L21" s="9">
        <v>1027790342</v>
      </c>
      <c r="M21" s="9">
        <v>2326237999</v>
      </c>
      <c r="N21" s="9">
        <v>753448728</v>
      </c>
    </row>
    <row r="22" spans="2:14" x14ac:dyDescent="0.25">
      <c r="B22" s="3" t="s">
        <v>45</v>
      </c>
      <c r="C22" s="9">
        <v>131674958655</v>
      </c>
      <c r="D22" s="9">
        <v>3484795491</v>
      </c>
      <c r="E22" s="9">
        <v>1608395022</v>
      </c>
      <c r="F22" s="9">
        <v>3647131117</v>
      </c>
      <c r="G22" s="9">
        <v>2035555424</v>
      </c>
      <c r="H22" s="9">
        <v>2853354859</v>
      </c>
      <c r="I22" s="9">
        <v>4095224270</v>
      </c>
      <c r="J22" s="9">
        <v>4357575753</v>
      </c>
      <c r="K22" s="9">
        <v>4816823874</v>
      </c>
      <c r="L22" s="9">
        <v>2349982378</v>
      </c>
      <c r="M22" s="9">
        <v>2202849452</v>
      </c>
      <c r="N22" s="9">
        <v>951999729</v>
      </c>
    </row>
    <row r="23" spans="2:14" x14ac:dyDescent="0.25">
      <c r="B23" s="5" t="s">
        <v>44</v>
      </c>
      <c r="C23" s="9">
        <v>329147966576</v>
      </c>
      <c r="D23" s="9">
        <v>7470260399</v>
      </c>
      <c r="E23" s="9">
        <v>200714179</v>
      </c>
      <c r="F23" s="9">
        <v>7837416803</v>
      </c>
      <c r="G23" s="9">
        <v>3498416624</v>
      </c>
      <c r="H23" s="9">
        <v>6009989874</v>
      </c>
      <c r="I23" s="9">
        <v>8157167661</v>
      </c>
      <c r="J23" s="9">
        <v>13327527254</v>
      </c>
      <c r="K23" s="9">
        <v>12954372514</v>
      </c>
      <c r="L23" s="9">
        <v>3931979884</v>
      </c>
      <c r="M23" s="9">
        <v>5426737948</v>
      </c>
      <c r="N23" s="9">
        <v>1633401207</v>
      </c>
    </row>
    <row r="24" spans="2:14" x14ac:dyDescent="0.25">
      <c r="B24" s="6" t="s">
        <v>12</v>
      </c>
      <c r="C24" s="9">
        <v>45483100191</v>
      </c>
      <c r="D24" s="9">
        <v>635510391</v>
      </c>
      <c r="E24" s="9">
        <v>6296366</v>
      </c>
      <c r="F24" s="9">
        <v>783625142</v>
      </c>
      <c r="G24" s="9">
        <v>1033932170</v>
      </c>
      <c r="H24" s="9">
        <v>145110971</v>
      </c>
      <c r="I24" s="9">
        <v>679386446</v>
      </c>
      <c r="J24" s="9">
        <v>747806430</v>
      </c>
      <c r="K24" s="9">
        <v>1089053419</v>
      </c>
      <c r="L24" s="9">
        <v>293356414</v>
      </c>
      <c r="M24" s="9">
        <v>282347774</v>
      </c>
      <c r="N24" s="9">
        <v>1169974315</v>
      </c>
    </row>
    <row r="25" spans="2:14" x14ac:dyDescent="0.25">
      <c r="B25" s="5" t="s">
        <v>2</v>
      </c>
      <c r="C25" s="9">
        <v>166143686585</v>
      </c>
      <c r="D25" s="9">
        <v>4738625545</v>
      </c>
      <c r="E25" s="9">
        <v>328793394</v>
      </c>
      <c r="F25" s="9">
        <v>4658655995</v>
      </c>
      <c r="G25" s="9">
        <v>1974058206</v>
      </c>
      <c r="H25" s="9">
        <v>4351895575</v>
      </c>
      <c r="I25" s="9">
        <v>4784091045</v>
      </c>
      <c r="J25" s="9">
        <v>6617552375</v>
      </c>
      <c r="K25" s="9">
        <v>6472612765</v>
      </c>
      <c r="L25" s="9">
        <v>2493731290</v>
      </c>
      <c r="M25" s="9">
        <v>3118268582</v>
      </c>
      <c r="N25" s="9">
        <v>880437429</v>
      </c>
    </row>
    <row r="26" spans="2:14" x14ac:dyDescent="0.25">
      <c r="B26" s="5" t="s">
        <v>3</v>
      </c>
      <c r="C26" s="9">
        <v>603669944635</v>
      </c>
      <c r="D26" s="9">
        <v>11442714139</v>
      </c>
      <c r="E26" s="9">
        <v>177707950</v>
      </c>
      <c r="F26" s="9">
        <v>16036253148</v>
      </c>
      <c r="G26" s="9">
        <v>9311369809</v>
      </c>
      <c r="H26" s="9">
        <v>6569087596</v>
      </c>
      <c r="I26" s="9">
        <v>23316222168</v>
      </c>
      <c r="J26" s="9">
        <v>38428169971</v>
      </c>
      <c r="K26" s="9">
        <v>30316920264</v>
      </c>
      <c r="L26" s="9">
        <v>9958963389</v>
      </c>
      <c r="M26" s="9">
        <v>15461316824</v>
      </c>
      <c r="N26" s="9">
        <v>2651483603</v>
      </c>
    </row>
    <row r="27" spans="2:14" x14ac:dyDescent="0.25">
      <c r="B27" s="5" t="s">
        <v>11</v>
      </c>
      <c r="C27" s="9">
        <v>606649488668</v>
      </c>
      <c r="D27" s="9">
        <v>13816697144</v>
      </c>
      <c r="E27" s="9">
        <v>821722556</v>
      </c>
      <c r="F27" s="9">
        <v>20483443818</v>
      </c>
      <c r="G27" s="9">
        <v>7745291002</v>
      </c>
      <c r="H27" s="9">
        <v>11250035720</v>
      </c>
      <c r="I27" s="9">
        <v>16738794119</v>
      </c>
      <c r="J27" s="9">
        <v>25128234735</v>
      </c>
      <c r="K27" s="9">
        <v>25609687559</v>
      </c>
      <c r="L27" s="9">
        <v>7206638542</v>
      </c>
      <c r="M27" s="9">
        <v>13064365580</v>
      </c>
      <c r="N27" s="9">
        <v>2956181080</v>
      </c>
    </row>
    <row r="28" spans="2:14" x14ac:dyDescent="0.25">
      <c r="B28" s="5" t="s">
        <v>4</v>
      </c>
      <c r="C28" s="9">
        <v>126393638627</v>
      </c>
      <c r="D28" s="9">
        <v>3912154228</v>
      </c>
      <c r="E28" s="9">
        <v>1397351403</v>
      </c>
      <c r="F28" s="9">
        <v>5012874993</v>
      </c>
      <c r="G28" s="9">
        <v>799772204</v>
      </c>
      <c r="H28" s="9">
        <v>2101657003</v>
      </c>
      <c r="I28" s="9">
        <v>2328476449</v>
      </c>
      <c r="J28" s="9">
        <v>3551371229</v>
      </c>
      <c r="K28" s="9">
        <v>4369404490</v>
      </c>
      <c r="L28" s="9">
        <v>713714682</v>
      </c>
      <c r="M28" s="9">
        <v>1502273628</v>
      </c>
      <c r="N28" s="9">
        <v>339532087</v>
      </c>
    </row>
    <row r="29" spans="2:14" x14ac:dyDescent="0.25">
      <c r="B29" s="5" t="s">
        <v>10</v>
      </c>
      <c r="C29" s="9">
        <v>271606036941</v>
      </c>
      <c r="D29" s="9">
        <v>5037069165</v>
      </c>
      <c r="E29" s="9">
        <v>1391323201</v>
      </c>
      <c r="F29" s="9">
        <v>6430702214</v>
      </c>
      <c r="G29" s="9">
        <v>2050510471</v>
      </c>
      <c r="H29" s="9">
        <v>5196621358</v>
      </c>
      <c r="I29" s="9">
        <v>5237385099</v>
      </c>
      <c r="J29" s="9">
        <v>8376744767</v>
      </c>
      <c r="K29" s="9">
        <v>11752930242</v>
      </c>
      <c r="L29" s="9">
        <v>2001728424</v>
      </c>
      <c r="M29" s="9">
        <v>3938482806</v>
      </c>
      <c r="N29" s="9">
        <v>638823045</v>
      </c>
    </row>
    <row r="30" spans="2:14" x14ac:dyDescent="0.25">
      <c r="B30" s="5" t="s">
        <v>9</v>
      </c>
      <c r="C30" s="9">
        <v>447711054975</v>
      </c>
      <c r="D30" s="9">
        <v>15878988505</v>
      </c>
      <c r="E30" s="9">
        <v>5327625919</v>
      </c>
      <c r="F30" s="9">
        <v>13526463387</v>
      </c>
      <c r="G30" s="9">
        <v>3381191843</v>
      </c>
      <c r="H30" s="9">
        <v>9614002122</v>
      </c>
      <c r="I30" s="9">
        <v>8818878616</v>
      </c>
      <c r="J30" s="9">
        <v>16619183778</v>
      </c>
      <c r="K30" s="9">
        <v>17552768369</v>
      </c>
      <c r="L30" s="9">
        <v>4123217306</v>
      </c>
      <c r="M30" s="9">
        <v>6058787468</v>
      </c>
      <c r="N30" s="9">
        <v>1015877871</v>
      </c>
    </row>
    <row r="31" spans="2:14" x14ac:dyDescent="0.25">
      <c r="B31" s="5" t="s">
        <v>8</v>
      </c>
      <c r="C31" s="9">
        <v>360563159794</v>
      </c>
      <c r="D31" s="9">
        <v>7569491358</v>
      </c>
      <c r="E31" s="9">
        <v>2532280937</v>
      </c>
      <c r="F31" s="9">
        <v>8251943458</v>
      </c>
      <c r="G31" s="9">
        <v>4298002828</v>
      </c>
      <c r="H31" s="9">
        <v>7812771027</v>
      </c>
      <c r="I31" s="9">
        <v>8335040448</v>
      </c>
      <c r="J31" s="9">
        <v>16067650048</v>
      </c>
      <c r="K31" s="9">
        <v>22230444272</v>
      </c>
      <c r="L31" s="9">
        <v>3064554384</v>
      </c>
      <c r="M31" s="9">
        <v>7038065422</v>
      </c>
      <c r="N31" s="9">
        <v>2077949453</v>
      </c>
    </row>
    <row r="32" spans="2:14" x14ac:dyDescent="0.25">
      <c r="B32" s="5" t="s">
        <v>7</v>
      </c>
      <c r="C32" s="9">
        <v>133531801133</v>
      </c>
      <c r="D32" s="9">
        <v>2937164100</v>
      </c>
      <c r="E32" s="9">
        <v>823684946</v>
      </c>
      <c r="F32" s="9">
        <v>3596321222</v>
      </c>
      <c r="G32" s="9">
        <v>1346731476</v>
      </c>
      <c r="H32" s="9">
        <v>2391364710</v>
      </c>
      <c r="I32" s="9">
        <v>2968025885</v>
      </c>
      <c r="J32" s="9">
        <v>4556259528</v>
      </c>
      <c r="K32" s="9">
        <v>4598007192</v>
      </c>
      <c r="L32" s="9">
        <v>1745247200</v>
      </c>
      <c r="M32" s="9">
        <v>2540408010</v>
      </c>
      <c r="N32" s="9">
        <v>525820746</v>
      </c>
    </row>
    <row r="33" spans="2:14" x14ac:dyDescent="0.25">
      <c r="B33" s="5" t="s">
        <v>6</v>
      </c>
      <c r="C33" s="9">
        <v>73089870949</v>
      </c>
      <c r="D33" s="9">
        <v>2349831711</v>
      </c>
      <c r="E33" s="9">
        <v>1953652044</v>
      </c>
      <c r="F33" s="9">
        <v>1753794833</v>
      </c>
      <c r="G33" s="9">
        <v>728048383</v>
      </c>
      <c r="H33" s="9">
        <v>1677009596</v>
      </c>
      <c r="I33" s="9">
        <v>1601798059</v>
      </c>
      <c r="J33" s="9">
        <v>2981372797</v>
      </c>
      <c r="K33" s="9">
        <v>3090415258</v>
      </c>
      <c r="L33" s="9">
        <v>771321073</v>
      </c>
      <c r="M33" s="9">
        <v>1212115509</v>
      </c>
      <c r="N33" s="9">
        <v>357430565</v>
      </c>
    </row>
    <row r="35" spans="2:14" x14ac:dyDescent="0.25">
      <c r="B35" s="105" t="s">
        <v>100</v>
      </c>
      <c r="C35" s="1" t="s">
        <v>0</v>
      </c>
      <c r="D35" s="1" t="s">
        <v>1</v>
      </c>
      <c r="E35" s="1" t="s">
        <v>33</v>
      </c>
      <c r="F35" s="1" t="s">
        <v>34</v>
      </c>
      <c r="G35" s="1" t="s">
        <v>35</v>
      </c>
      <c r="H35" s="1" t="s">
        <v>36</v>
      </c>
      <c r="I35" s="1" t="s">
        <v>37</v>
      </c>
      <c r="J35" s="1" t="s">
        <v>38</v>
      </c>
      <c r="K35" s="1" t="s">
        <v>39</v>
      </c>
      <c r="L35" s="1" t="s">
        <v>40</v>
      </c>
      <c r="M35" s="1" t="s">
        <v>41</v>
      </c>
      <c r="N35" s="1" t="s">
        <v>42</v>
      </c>
    </row>
    <row r="36" spans="2:14" x14ac:dyDescent="0.25">
      <c r="B36" s="3" t="s">
        <v>17</v>
      </c>
      <c r="C36" s="7">
        <f>C20/C4</f>
        <v>28985.41731608953</v>
      </c>
      <c r="D36" s="7">
        <f t="shared" ref="C36:N49" si="0">D20/D4</f>
        <v>28049.967257384898</v>
      </c>
      <c r="E36" s="7">
        <f t="shared" si="0"/>
        <v>44380.033761126739</v>
      </c>
      <c r="F36" s="7">
        <f t="shared" si="0"/>
        <v>27542.65814837773</v>
      </c>
      <c r="G36" s="7">
        <f t="shared" si="0"/>
        <v>24490.206397192051</v>
      </c>
      <c r="H36" s="7">
        <f t="shared" si="0"/>
        <v>30354.54220820358</v>
      </c>
      <c r="I36" s="7">
        <f t="shared" si="0"/>
        <v>25443.160247976077</v>
      </c>
      <c r="J36" s="7">
        <f t="shared" si="0"/>
        <v>27820.042459633412</v>
      </c>
      <c r="K36" s="7">
        <f t="shared" si="0"/>
        <v>29015.914544468786</v>
      </c>
      <c r="L36" s="7">
        <f t="shared" si="0"/>
        <v>24052.700165533934</v>
      </c>
      <c r="M36" s="7">
        <f t="shared" si="0"/>
        <v>25974.174089755266</v>
      </c>
      <c r="N36" s="7">
        <f t="shared" si="0"/>
        <v>24103.777162524155</v>
      </c>
    </row>
    <row r="37" spans="2:14" x14ac:dyDescent="0.25">
      <c r="B37" s="3" t="s">
        <v>46</v>
      </c>
      <c r="C37" s="7">
        <f t="shared" si="0"/>
        <v>40374.63075602024</v>
      </c>
      <c r="D37" s="7">
        <f t="shared" si="0"/>
        <v>41353.828541321695</v>
      </c>
      <c r="E37" s="7">
        <f t="shared" si="0"/>
        <v>53226.716271669902</v>
      </c>
      <c r="F37" s="7">
        <f t="shared" si="0"/>
        <v>36455.117489711934</v>
      </c>
      <c r="G37" s="7">
        <f t="shared" si="0"/>
        <v>35057.740994723019</v>
      </c>
      <c r="H37" s="7">
        <f t="shared" si="0"/>
        <v>45837.252636362209</v>
      </c>
      <c r="I37" s="7">
        <f t="shared" si="0"/>
        <v>36875.783936560234</v>
      </c>
      <c r="J37" s="7">
        <f t="shared" si="0"/>
        <v>39818.552336031324</v>
      </c>
      <c r="K37" s="7">
        <f t="shared" si="0"/>
        <v>39515.720367462185</v>
      </c>
      <c r="L37" s="7">
        <f t="shared" si="0"/>
        <v>36616.56425237807</v>
      </c>
      <c r="M37" s="7">
        <f t="shared" si="0"/>
        <v>42968.672632901107</v>
      </c>
      <c r="N37" s="7">
        <f t="shared" si="0"/>
        <v>38095.294165234096</v>
      </c>
    </row>
    <row r="38" spans="2:14" x14ac:dyDescent="0.25">
      <c r="B38" s="3" t="s">
        <v>45</v>
      </c>
      <c r="C38" s="7">
        <f t="shared" si="0"/>
        <v>31459.882014952618</v>
      </c>
      <c r="D38" s="7">
        <f t="shared" si="0"/>
        <v>28374.347522696738</v>
      </c>
      <c r="E38" s="7">
        <f t="shared" si="0"/>
        <v>40248.111255692907</v>
      </c>
      <c r="F38" s="7">
        <f t="shared" si="0"/>
        <v>26940.552065712789</v>
      </c>
      <c r="G38" s="7">
        <f t="shared" si="0"/>
        <v>27418.580603448278</v>
      </c>
      <c r="H38" s="7">
        <f t="shared" si="0"/>
        <v>31658.56560041718</v>
      </c>
      <c r="I38" s="7">
        <f t="shared" si="0"/>
        <v>28143.163338235496</v>
      </c>
      <c r="J38" s="7">
        <f t="shared" si="0"/>
        <v>32930.857759304745</v>
      </c>
      <c r="K38" s="7">
        <f t="shared" si="0"/>
        <v>35223.317372450656</v>
      </c>
      <c r="L38" s="7">
        <f t="shared" si="0"/>
        <v>26465.851790118591</v>
      </c>
      <c r="M38" s="7">
        <f t="shared" si="0"/>
        <v>26623.43278423031</v>
      </c>
      <c r="N38" s="7">
        <f t="shared" si="0"/>
        <v>24335.371395705522</v>
      </c>
    </row>
    <row r="39" spans="2:14" x14ac:dyDescent="0.25">
      <c r="B39" s="5" t="s">
        <v>44</v>
      </c>
      <c r="C39" s="7">
        <f t="shared" si="0"/>
        <v>28331.67263653945</v>
      </c>
      <c r="D39" s="7">
        <f t="shared" si="0"/>
        <v>26073.388267035243</v>
      </c>
      <c r="E39" s="7">
        <f t="shared" si="0"/>
        <v>50762.311330298435</v>
      </c>
      <c r="F39" s="7">
        <f t="shared" si="0"/>
        <v>23985.092522998391</v>
      </c>
      <c r="G39" s="7">
        <f t="shared" si="0"/>
        <v>23254.100383533962</v>
      </c>
      <c r="H39" s="7">
        <f t="shared" si="0"/>
        <v>31683.553382396356</v>
      </c>
      <c r="I39" s="7">
        <f t="shared" si="0"/>
        <v>24307.379556236294</v>
      </c>
      <c r="J39" s="7">
        <f t="shared" si="0"/>
        <v>27226.038997863187</v>
      </c>
      <c r="K39" s="7">
        <f t="shared" si="0"/>
        <v>30281.375675549323</v>
      </c>
      <c r="L39" s="7">
        <f t="shared" si="0"/>
        <v>23918.316487420314</v>
      </c>
      <c r="M39" s="7">
        <f t="shared" si="0"/>
        <v>23871.211292635504</v>
      </c>
      <c r="N39" s="7">
        <f t="shared" si="0"/>
        <v>22668.182230734001</v>
      </c>
    </row>
    <row r="40" spans="2:14" x14ac:dyDescent="0.25">
      <c r="B40" s="6" t="s">
        <v>12</v>
      </c>
      <c r="C40" s="7">
        <f t="shared" si="0"/>
        <v>26108.457628597491</v>
      </c>
      <c r="D40" s="7">
        <f t="shared" si="0"/>
        <v>26703.239253750158</v>
      </c>
      <c r="E40" s="7"/>
      <c r="F40" s="7">
        <f t="shared" si="0"/>
        <v>22939.846077283371</v>
      </c>
      <c r="G40" s="7">
        <f t="shared" si="0"/>
        <v>34866.533014095905</v>
      </c>
      <c r="H40" s="7">
        <f t="shared" si="0"/>
        <v>23103.1636682057</v>
      </c>
      <c r="I40" s="7">
        <f t="shared" si="0"/>
        <v>19793.335450413706</v>
      </c>
      <c r="J40" s="7">
        <f t="shared" si="0"/>
        <v>27148.536213468869</v>
      </c>
      <c r="K40" s="7">
        <f t="shared" si="0"/>
        <v>28343.051712471373</v>
      </c>
      <c r="L40" s="7">
        <f t="shared" si="0"/>
        <v>20897.308306026498</v>
      </c>
      <c r="M40" s="7">
        <f t="shared" si="0"/>
        <v>25247.945452919612</v>
      </c>
      <c r="N40" s="7">
        <f t="shared" si="0"/>
        <v>42936.412895886089</v>
      </c>
    </row>
    <row r="41" spans="2:14" x14ac:dyDescent="0.25">
      <c r="B41" s="5" t="s">
        <v>2</v>
      </c>
      <c r="C41" s="7">
        <f t="shared" si="0"/>
        <v>30535.724587072025</v>
      </c>
      <c r="D41" s="7">
        <f t="shared" si="0"/>
        <v>26885.818695035461</v>
      </c>
      <c r="E41" s="7">
        <f t="shared" si="0"/>
        <v>36170.890429042905</v>
      </c>
      <c r="F41" s="7">
        <f t="shared" si="0"/>
        <v>28087.881315567345</v>
      </c>
      <c r="G41" s="7">
        <f t="shared" si="0"/>
        <v>25548.859860740817</v>
      </c>
      <c r="H41" s="7">
        <f t="shared" si="0"/>
        <v>31823.035509275847</v>
      </c>
      <c r="I41" s="7">
        <f t="shared" si="0"/>
        <v>25255.192129018636</v>
      </c>
      <c r="J41" s="7">
        <f t="shared" si="0"/>
        <v>30670.753171333094</v>
      </c>
      <c r="K41" s="7">
        <f t="shared" si="0"/>
        <v>31798.638000491279</v>
      </c>
      <c r="L41" s="7">
        <f t="shared" si="0"/>
        <v>25830.800281745578</v>
      </c>
      <c r="M41" s="7">
        <f t="shared" si="0"/>
        <v>27416.965595463138</v>
      </c>
      <c r="N41" s="7">
        <f t="shared" si="0"/>
        <v>25773.929420374709</v>
      </c>
    </row>
    <row r="42" spans="2:14" x14ac:dyDescent="0.25">
      <c r="B42" s="5" t="s">
        <v>3</v>
      </c>
      <c r="C42" s="7">
        <f t="shared" si="0"/>
        <v>35005.296554911853</v>
      </c>
      <c r="D42" s="7">
        <f t="shared" si="0"/>
        <v>31021.414715410789</v>
      </c>
      <c r="E42" s="7">
        <f t="shared" si="0"/>
        <v>50657.91049030787</v>
      </c>
      <c r="F42" s="7">
        <f t="shared" si="0"/>
        <v>29539.331393057004</v>
      </c>
      <c r="G42" s="7">
        <f t="shared" si="0"/>
        <v>31303.457023751493</v>
      </c>
      <c r="H42" s="7">
        <f t="shared" si="0"/>
        <v>37813.139133688303</v>
      </c>
      <c r="I42" s="7">
        <f t="shared" si="0"/>
        <v>28838.080062138073</v>
      </c>
      <c r="J42" s="7">
        <f t="shared" si="0"/>
        <v>37212.799925435284</v>
      </c>
      <c r="K42" s="7">
        <f t="shared" si="0"/>
        <v>35043.52017865688</v>
      </c>
      <c r="L42" s="7">
        <f t="shared" si="0"/>
        <v>29237.924563587363</v>
      </c>
      <c r="M42" s="7">
        <f t="shared" si="0"/>
        <v>30812.816769035158</v>
      </c>
      <c r="N42" s="7">
        <f t="shared" si="0"/>
        <v>34379.487617343497</v>
      </c>
    </row>
    <row r="43" spans="2:14" x14ac:dyDescent="0.25">
      <c r="B43" s="5" t="s">
        <v>11</v>
      </c>
      <c r="C43" s="7">
        <f>C27/C11</f>
        <v>25577.550285784517</v>
      </c>
      <c r="D43" s="7">
        <f t="shared" si="0"/>
        <v>23532.683067406084</v>
      </c>
      <c r="E43" s="7">
        <f t="shared" si="0"/>
        <v>28823.268301238204</v>
      </c>
      <c r="F43" s="7">
        <f t="shared" si="0"/>
        <v>27044.670095973954</v>
      </c>
      <c r="G43" s="7">
        <f t="shared" si="0"/>
        <v>22029.514748838836</v>
      </c>
      <c r="H43" s="7">
        <f t="shared" si="0"/>
        <v>26018.862389564736</v>
      </c>
      <c r="I43" s="7">
        <f t="shared" si="0"/>
        <v>24084.595854676259</v>
      </c>
      <c r="J43" s="7">
        <f t="shared" si="0"/>
        <v>24161.62477428015</v>
      </c>
      <c r="K43" s="7">
        <f t="shared" si="0"/>
        <v>24555.377855400522</v>
      </c>
      <c r="L43" s="7">
        <f t="shared" si="0"/>
        <v>21807.767737289007</v>
      </c>
      <c r="M43" s="7">
        <f t="shared" si="0"/>
        <v>24389.605920250611</v>
      </c>
      <c r="N43" s="7">
        <f t="shared" si="0"/>
        <v>21198.708363511196</v>
      </c>
    </row>
    <row r="44" spans="2:14" x14ac:dyDescent="0.25">
      <c r="B44" s="5" t="s">
        <v>4</v>
      </c>
      <c r="C44" s="7">
        <f t="shared" si="0"/>
        <v>42504.544457821197</v>
      </c>
      <c r="D44" s="7">
        <f t="shared" si="0"/>
        <v>46082.269014665173</v>
      </c>
      <c r="E44" s="7">
        <f t="shared" si="0"/>
        <v>57364.891949587422</v>
      </c>
      <c r="F44" s="7">
        <f t="shared" si="0"/>
        <v>44243.872454788572</v>
      </c>
      <c r="G44" s="7">
        <f t="shared" si="0"/>
        <v>28675.948512011473</v>
      </c>
      <c r="H44" s="7">
        <f t="shared" si="0"/>
        <v>43303.66972987452</v>
      </c>
      <c r="I44" s="7">
        <f t="shared" si="0"/>
        <v>35208.994737876703</v>
      </c>
      <c r="J44" s="7">
        <f t="shared" si="0"/>
        <v>35653.115973456217</v>
      </c>
      <c r="K44" s="7">
        <f t="shared" si="0"/>
        <v>38406.944869293111</v>
      </c>
      <c r="L44" s="7">
        <f t="shared" si="0"/>
        <v>31412.115751947538</v>
      </c>
      <c r="M44" s="7">
        <f t="shared" si="0"/>
        <v>32463.342294061717</v>
      </c>
      <c r="N44" s="7">
        <f t="shared" si="0"/>
        <v>26711.673904492171</v>
      </c>
    </row>
    <row r="45" spans="2:14" x14ac:dyDescent="0.25">
      <c r="B45" s="5" t="s">
        <v>10</v>
      </c>
      <c r="C45" s="7">
        <f t="shared" si="0"/>
        <v>39639.85698167004</v>
      </c>
      <c r="D45" s="7">
        <f t="shared" si="0"/>
        <v>33503.626117437343</v>
      </c>
      <c r="E45" s="7">
        <f t="shared" si="0"/>
        <v>53835.443468503327</v>
      </c>
      <c r="F45" s="7">
        <f t="shared" si="0"/>
        <v>36147.035558503463</v>
      </c>
      <c r="G45" s="7">
        <f t="shared" si="0"/>
        <v>27922.795274732758</v>
      </c>
      <c r="H45" s="7">
        <f t="shared" si="0"/>
        <v>38100.073009076645</v>
      </c>
      <c r="I45" s="7">
        <f t="shared" si="0"/>
        <v>33370.193306063156</v>
      </c>
      <c r="J45" s="7">
        <f t="shared" si="0"/>
        <v>31261.409500742655</v>
      </c>
      <c r="K45" s="7">
        <f t="shared" si="0"/>
        <v>36927.662581024226</v>
      </c>
      <c r="L45" s="7">
        <f t="shared" si="0"/>
        <v>27333.694154274712</v>
      </c>
      <c r="M45" s="7">
        <f t="shared" si="0"/>
        <v>31864.747621359224</v>
      </c>
      <c r="N45" s="7">
        <f t="shared" si="0"/>
        <v>24046.640254460588</v>
      </c>
    </row>
    <row r="46" spans="2:14" x14ac:dyDescent="0.25">
      <c r="B46" s="5" t="s">
        <v>9</v>
      </c>
      <c r="C46" s="7">
        <f t="shared" si="0"/>
        <v>33513.797468254939</v>
      </c>
      <c r="D46" s="7">
        <f t="shared" si="0"/>
        <v>35646.992609737099</v>
      </c>
      <c r="E46" s="7">
        <f t="shared" si="0"/>
        <v>47910.305026978414</v>
      </c>
      <c r="F46" s="7">
        <f t="shared" si="0"/>
        <v>31305.315627589207</v>
      </c>
      <c r="G46" s="7">
        <f t="shared" si="0"/>
        <v>24622.002293845213</v>
      </c>
      <c r="H46" s="7">
        <f t="shared" si="0"/>
        <v>33377.084321036513</v>
      </c>
      <c r="I46" s="7">
        <f t="shared" si="0"/>
        <v>26403.670085807869</v>
      </c>
      <c r="J46" s="7">
        <f t="shared" si="0"/>
        <v>30161.091692770056</v>
      </c>
      <c r="K46" s="7">
        <f t="shared" si="0"/>
        <v>34356.563650420823</v>
      </c>
      <c r="L46" s="7">
        <f t="shared" si="0"/>
        <v>24917.764867984504</v>
      </c>
      <c r="M46" s="7">
        <f t="shared" si="0"/>
        <v>25040.761242700148</v>
      </c>
      <c r="N46" s="7">
        <f t="shared" si="0"/>
        <v>22433.483592438832</v>
      </c>
    </row>
    <row r="47" spans="2:14" x14ac:dyDescent="0.25">
      <c r="B47" s="5" t="s">
        <v>8</v>
      </c>
      <c r="C47" s="7">
        <f t="shared" si="0"/>
        <v>27619.447532701673</v>
      </c>
      <c r="D47" s="7">
        <f t="shared" si="0"/>
        <v>27107.96052787079</v>
      </c>
      <c r="E47" s="7">
        <f t="shared" si="0"/>
        <v>35961.215856966359</v>
      </c>
      <c r="F47" s="7">
        <f t="shared" si="0"/>
        <v>28636.771567086227</v>
      </c>
      <c r="G47" s="7">
        <f t="shared" si="0"/>
        <v>25204.532051018912</v>
      </c>
      <c r="H47" s="7">
        <f t="shared" si="0"/>
        <v>28984.173899010584</v>
      </c>
      <c r="I47" s="7">
        <f t="shared" si="0"/>
        <v>27045.311459239165</v>
      </c>
      <c r="J47" s="7">
        <f t="shared" si="0"/>
        <v>26328.842488873739</v>
      </c>
      <c r="K47" s="7">
        <f t="shared" si="0"/>
        <v>28098.153587530382</v>
      </c>
      <c r="L47" s="7">
        <f t="shared" si="0"/>
        <v>26407.417418504254</v>
      </c>
      <c r="M47" s="7">
        <f t="shared" si="0"/>
        <v>28397.044209082291</v>
      </c>
      <c r="N47" s="7">
        <f t="shared" si="0"/>
        <v>23967.674606103948</v>
      </c>
    </row>
    <row r="48" spans="2:14" x14ac:dyDescent="0.25">
      <c r="B48" s="5" t="s">
        <v>7</v>
      </c>
      <c r="C48" s="7">
        <f t="shared" si="0"/>
        <v>12355.659532193818</v>
      </c>
      <c r="D48" s="7">
        <f t="shared" si="0"/>
        <v>10913.997525258343</v>
      </c>
      <c r="E48" s="7">
        <f t="shared" si="0"/>
        <v>18094.61448562202</v>
      </c>
      <c r="F48" s="7">
        <f t="shared" si="0"/>
        <v>11678.56681453001</v>
      </c>
      <c r="G48" s="7">
        <f t="shared" si="0"/>
        <v>9422.1171877732922</v>
      </c>
      <c r="H48" s="7">
        <f t="shared" si="0"/>
        <v>12633.205365255795</v>
      </c>
      <c r="I48" s="7">
        <f t="shared" si="0"/>
        <v>10419.244137471038</v>
      </c>
      <c r="J48" s="7">
        <f t="shared" si="0"/>
        <v>9959.3855260511846</v>
      </c>
      <c r="K48" s="7">
        <f t="shared" si="0"/>
        <v>11119.512057807829</v>
      </c>
      <c r="L48" s="7">
        <f t="shared" si="0"/>
        <v>10566.944980957975</v>
      </c>
      <c r="M48" s="7">
        <f t="shared" si="0"/>
        <v>11688.689144608194</v>
      </c>
      <c r="N48" s="7">
        <f t="shared" si="0"/>
        <v>9068.2201603863068</v>
      </c>
    </row>
    <row r="49" spans="2:14" x14ac:dyDescent="0.25">
      <c r="B49" s="5" t="s">
        <v>6</v>
      </c>
      <c r="C49" s="7">
        <f t="shared" si="0"/>
        <v>19064.656648814005</v>
      </c>
      <c r="D49" s="7">
        <f t="shared" si="0"/>
        <v>21291.650456670654</v>
      </c>
      <c r="E49" s="7">
        <f t="shared" si="0"/>
        <v>39760.904528340288</v>
      </c>
      <c r="F49" s="7">
        <f t="shared" si="0"/>
        <v>19313.006783468598</v>
      </c>
      <c r="G49" s="7">
        <f t="shared" si="0"/>
        <v>16492.578447807176</v>
      </c>
      <c r="H49" s="7">
        <f t="shared" si="0"/>
        <v>20885.864398336114</v>
      </c>
      <c r="I49" s="7">
        <f t="shared" si="0"/>
        <v>17630.074612573742</v>
      </c>
      <c r="J49" s="7">
        <f t="shared" si="0"/>
        <v>17243.834680008098</v>
      </c>
      <c r="K49" s="7">
        <f t="shared" si="0"/>
        <v>17730.742686334244</v>
      </c>
      <c r="L49" s="7">
        <f t="shared" si="0"/>
        <v>17524.448425500977</v>
      </c>
      <c r="M49" s="7">
        <f t="shared" si="0"/>
        <v>18048.713615652639</v>
      </c>
      <c r="N49" s="7">
        <f t="shared" si="0"/>
        <v>15140.871987122464</v>
      </c>
    </row>
    <row r="51" spans="2:14" x14ac:dyDescent="0.25">
      <c r="B51" s="105" t="s">
        <v>101</v>
      </c>
      <c r="C51" s="1" t="s">
        <v>0</v>
      </c>
      <c r="D51" s="1" t="s">
        <v>1</v>
      </c>
      <c r="E51" s="1" t="s">
        <v>33</v>
      </c>
      <c r="F51" s="1" t="s">
        <v>34</v>
      </c>
      <c r="G51" s="1" t="s">
        <v>35</v>
      </c>
      <c r="H51" s="1" t="s">
        <v>36</v>
      </c>
      <c r="I51" s="1" t="s">
        <v>37</v>
      </c>
      <c r="J51" s="1" t="s">
        <v>38</v>
      </c>
      <c r="K51" s="1" t="s">
        <v>39</v>
      </c>
      <c r="L51" s="1" t="s">
        <v>40</v>
      </c>
      <c r="M51" s="1" t="s">
        <v>41</v>
      </c>
      <c r="N51" s="1" t="s">
        <v>42</v>
      </c>
    </row>
    <row r="52" spans="2:14" x14ac:dyDescent="0.25">
      <c r="B52" s="3" t="s">
        <v>17</v>
      </c>
      <c r="C52" s="19">
        <f t="shared" ref="C52:N65" si="1">(C4/C$4)/($C4/$C$4)</f>
        <v>1</v>
      </c>
      <c r="D52" s="19">
        <f t="shared" si="1"/>
        <v>1</v>
      </c>
      <c r="E52" s="19">
        <f t="shared" si="1"/>
        <v>1</v>
      </c>
      <c r="F52" s="19">
        <f t="shared" si="1"/>
        <v>1</v>
      </c>
      <c r="G52" s="19">
        <f t="shared" si="1"/>
        <v>1</v>
      </c>
      <c r="H52" s="19">
        <f t="shared" si="1"/>
        <v>1</v>
      </c>
      <c r="I52" s="19">
        <f t="shared" si="1"/>
        <v>1</v>
      </c>
      <c r="J52" s="19">
        <f t="shared" si="1"/>
        <v>1</v>
      </c>
      <c r="K52" s="19">
        <f t="shared" si="1"/>
        <v>1</v>
      </c>
      <c r="L52" s="19">
        <f t="shared" si="1"/>
        <v>1</v>
      </c>
      <c r="M52" s="19">
        <f t="shared" si="1"/>
        <v>1</v>
      </c>
      <c r="N52" s="19">
        <f t="shared" si="1"/>
        <v>1</v>
      </c>
    </row>
    <row r="53" spans="2:14" x14ac:dyDescent="0.25">
      <c r="B53" s="3" t="s">
        <v>46</v>
      </c>
      <c r="C53" s="19">
        <f t="shared" si="1"/>
        <v>1</v>
      </c>
      <c r="D53" s="19">
        <f t="shared" si="1"/>
        <v>2.2086207309946819</v>
      </c>
      <c r="E53" s="19">
        <f t="shared" si="1"/>
        <v>13.057321896181202</v>
      </c>
      <c r="F53" s="19">
        <f t="shared" si="1"/>
        <v>1.1434568411809765</v>
      </c>
      <c r="G53" s="19">
        <f t="shared" si="1"/>
        <v>0.99149911653472589</v>
      </c>
      <c r="H53" s="19">
        <f t="shared" si="1"/>
        <v>2.4028617799089855</v>
      </c>
      <c r="I53" s="19">
        <f t="shared" si="1"/>
        <v>0.72034178739107646</v>
      </c>
      <c r="J53" s="19">
        <f t="shared" si="1"/>
        <v>0.6881833891681729</v>
      </c>
      <c r="K53" s="19">
        <f t="shared" si="1"/>
        <v>0.97302567017257002</v>
      </c>
      <c r="L53" s="19">
        <f t="shared" si="1"/>
        <v>0.69465877677932542</v>
      </c>
      <c r="M53" s="19">
        <f t="shared" si="1"/>
        <v>0.89512986779142945</v>
      </c>
      <c r="N53" s="19">
        <f t="shared" si="1"/>
        <v>1.2209623350402938</v>
      </c>
    </row>
    <row r="54" spans="2:14" x14ac:dyDescent="0.25">
      <c r="B54" s="3" t="s">
        <v>45</v>
      </c>
      <c r="C54" s="19">
        <f t="shared" si="1"/>
        <v>1</v>
      </c>
      <c r="D54" s="19">
        <f t="shared" si="1"/>
        <v>1.1252247825142647</v>
      </c>
      <c r="E54" s="19">
        <f t="shared" si="1"/>
        <v>1.8508709251445388</v>
      </c>
      <c r="F54" s="19">
        <f t="shared" si="1"/>
        <v>1.0971585477300756</v>
      </c>
      <c r="G54" s="19">
        <f t="shared" si="1"/>
        <v>1.2927548991136601</v>
      </c>
      <c r="H54" s="19">
        <f t="shared" si="1"/>
        <v>1.1689188026461024</v>
      </c>
      <c r="I54" s="19">
        <f t="shared" si="1"/>
        <v>1.1662844236650196</v>
      </c>
      <c r="J54" s="19">
        <f t="shared" si="1"/>
        <v>0.71822272768104845</v>
      </c>
      <c r="K54" s="19">
        <f t="shared" si="1"/>
        <v>0.74590672047458684</v>
      </c>
      <c r="L54" s="19">
        <f t="shared" si="1"/>
        <v>1.5138899614068546</v>
      </c>
      <c r="M54" s="19">
        <f t="shared" si="1"/>
        <v>0.94248750030904571</v>
      </c>
      <c r="N54" s="19">
        <f t="shared" si="1"/>
        <v>1.6637563777911974</v>
      </c>
    </row>
    <row r="55" spans="2:14" x14ac:dyDescent="0.25">
      <c r="B55" s="5" t="s">
        <v>44</v>
      </c>
      <c r="C55" s="19">
        <f t="shared" si="1"/>
        <v>1</v>
      </c>
      <c r="D55" s="19">
        <f t="shared" si="1"/>
        <v>0.94569977282310624</v>
      </c>
      <c r="E55" s="19">
        <f t="shared" si="1"/>
        <v>6.5977024057104344E-2</v>
      </c>
      <c r="F55" s="19">
        <f t="shared" si="1"/>
        <v>0.95407648169366521</v>
      </c>
      <c r="G55" s="19">
        <f t="shared" si="1"/>
        <v>0.94379430828855504</v>
      </c>
      <c r="H55" s="19">
        <f t="shared" si="1"/>
        <v>0.88631232630451606</v>
      </c>
      <c r="I55" s="19">
        <f t="shared" si="1"/>
        <v>0.96900960610442066</v>
      </c>
      <c r="J55" s="19">
        <f t="shared" si="1"/>
        <v>0.95721500545511273</v>
      </c>
      <c r="K55" s="19">
        <f t="shared" si="1"/>
        <v>0.84066299209312711</v>
      </c>
      <c r="L55" s="19">
        <f t="shared" si="1"/>
        <v>1.0097721733810865</v>
      </c>
      <c r="M55" s="19">
        <f t="shared" si="1"/>
        <v>0.93292421743099641</v>
      </c>
      <c r="N55" s="19">
        <f t="shared" si="1"/>
        <v>1.1040638846088477</v>
      </c>
    </row>
    <row r="56" spans="2:14" x14ac:dyDescent="0.25">
      <c r="B56" s="6" t="s">
        <v>12</v>
      </c>
      <c r="C56" s="19">
        <f t="shared" si="1"/>
        <v>1</v>
      </c>
      <c r="D56" s="19">
        <f t="shared" si="1"/>
        <v>0.52387037965534966</v>
      </c>
      <c r="E56" s="19">
        <f t="shared" si="1"/>
        <v>5.786414225915186E-3</v>
      </c>
      <c r="F56" s="19">
        <f t="shared" si="1"/>
        <v>0.66515004622570828</v>
      </c>
      <c r="G56" s="19">
        <f t="shared" si="1"/>
        <v>1.2406199786913759</v>
      </c>
      <c r="H56" s="19">
        <f t="shared" si="1"/>
        <v>0.19571578037493667</v>
      </c>
      <c r="I56" s="19">
        <f t="shared" si="1"/>
        <v>0.66095949835981616</v>
      </c>
      <c r="J56" s="19">
        <f t="shared" si="1"/>
        <v>0.3592007844128538</v>
      </c>
      <c r="K56" s="19">
        <f t="shared" si="1"/>
        <v>0.50353984429466248</v>
      </c>
      <c r="L56" s="19">
        <f t="shared" si="1"/>
        <v>0.57504002742496252</v>
      </c>
      <c r="M56" s="19">
        <f t="shared" si="1"/>
        <v>0.30604861393110944</v>
      </c>
      <c r="N56" s="19">
        <f t="shared" si="1"/>
        <v>2.7843172271616523</v>
      </c>
    </row>
    <row r="57" spans="2:14" x14ac:dyDescent="0.25">
      <c r="B57" s="5" t="s">
        <v>2</v>
      </c>
      <c r="C57" s="19">
        <f t="shared" si="1"/>
        <v>1</v>
      </c>
      <c r="D57" s="19">
        <f t="shared" si="1"/>
        <v>1.2421884590599643</v>
      </c>
      <c r="E57" s="19">
        <f t="shared" si="1"/>
        <v>0.32386445764105287</v>
      </c>
      <c r="F57" s="19">
        <f t="shared" si="1"/>
        <v>1.0340383700339562</v>
      </c>
      <c r="G57" s="19">
        <f t="shared" si="1"/>
        <v>1.0349923671545764</v>
      </c>
      <c r="H57" s="19">
        <f t="shared" si="1"/>
        <v>1.3643542327583733</v>
      </c>
      <c r="I57" s="19">
        <f t="shared" si="1"/>
        <v>1.1679357273113213</v>
      </c>
      <c r="J57" s="19">
        <f t="shared" si="1"/>
        <v>0.90086699453113017</v>
      </c>
      <c r="K57" s="19">
        <f t="shared" si="1"/>
        <v>0.85407420256341271</v>
      </c>
      <c r="L57" s="19">
        <f t="shared" si="1"/>
        <v>1.2661870309486345</v>
      </c>
      <c r="M57" s="19">
        <f t="shared" si="1"/>
        <v>0.99659672069416583</v>
      </c>
      <c r="N57" s="19">
        <f t="shared" si="1"/>
        <v>1.1175815857816578</v>
      </c>
    </row>
    <row r="58" spans="2:14" x14ac:dyDescent="0.25">
      <c r="B58" s="5" t="s">
        <v>3</v>
      </c>
      <c r="C58" s="19">
        <f t="shared" si="1"/>
        <v>1</v>
      </c>
      <c r="D58" s="19">
        <f t="shared" si="1"/>
        <v>0.82022996959593186</v>
      </c>
      <c r="E58" s="19">
        <f t="shared" si="1"/>
        <v>3.9433816481976761E-2</v>
      </c>
      <c r="F58" s="19">
        <f t="shared" si="1"/>
        <v>1.0678421417463704</v>
      </c>
      <c r="G58" s="19">
        <f t="shared" si="1"/>
        <v>1.2571289017536695</v>
      </c>
      <c r="H58" s="19">
        <f t="shared" si="1"/>
        <v>0.54684270244419675</v>
      </c>
      <c r="I58" s="19">
        <f t="shared" si="1"/>
        <v>1.5727940099189073</v>
      </c>
      <c r="J58" s="19">
        <f t="shared" si="1"/>
        <v>1.3603632931177141</v>
      </c>
      <c r="K58" s="19">
        <f t="shared" si="1"/>
        <v>1.1452799928366399</v>
      </c>
      <c r="L58" s="19">
        <f t="shared" si="1"/>
        <v>1.4094948154946358</v>
      </c>
      <c r="M58" s="19">
        <f t="shared" si="1"/>
        <v>1.38723558394489</v>
      </c>
      <c r="N58" s="19">
        <f t="shared" si="1"/>
        <v>0.79608738426927728</v>
      </c>
    </row>
    <row r="59" spans="2:14" x14ac:dyDescent="0.25">
      <c r="B59" s="5" t="s">
        <v>11</v>
      </c>
      <c r="C59" s="19">
        <f t="shared" si="1"/>
        <v>1</v>
      </c>
      <c r="D59" s="19">
        <f t="shared" si="1"/>
        <v>0.94926590137516009</v>
      </c>
      <c r="E59" s="19">
        <f t="shared" si="1"/>
        <v>0.2330119069853516</v>
      </c>
      <c r="F59" s="19">
        <f t="shared" si="1"/>
        <v>1.0832108576978066</v>
      </c>
      <c r="G59" s="19">
        <f t="shared" si="1"/>
        <v>1.080384264184697</v>
      </c>
      <c r="H59" s="19">
        <f t="shared" si="1"/>
        <v>0.98958385600554699</v>
      </c>
      <c r="I59" s="19">
        <f t="shared" si="1"/>
        <v>0.98299591565203448</v>
      </c>
      <c r="J59" s="19">
        <f t="shared" si="1"/>
        <v>0.99613981423687992</v>
      </c>
      <c r="K59" s="19">
        <f t="shared" si="1"/>
        <v>1.0038732465418601</v>
      </c>
      <c r="L59" s="19">
        <f t="shared" si="1"/>
        <v>0.99426996186739547</v>
      </c>
      <c r="M59" s="19">
        <f t="shared" si="1"/>
        <v>1.0767269606168899</v>
      </c>
      <c r="N59" s="19">
        <f t="shared" si="1"/>
        <v>1.0465975952258699</v>
      </c>
    </row>
    <row r="60" spans="2:14" x14ac:dyDescent="0.25">
      <c r="B60" s="5" t="s">
        <v>4</v>
      </c>
      <c r="C60" s="19">
        <f t="shared" si="1"/>
        <v>1</v>
      </c>
      <c r="D60" s="19">
        <f t="shared" si="1"/>
        <v>1.09477844846982</v>
      </c>
      <c r="E60" s="19">
        <f t="shared" si="1"/>
        <v>1.587978520749294</v>
      </c>
      <c r="F60" s="19">
        <f>(F12/F$4)/($C12/$C$4)</f>
        <v>1.2924522257242488</v>
      </c>
      <c r="G60" s="19">
        <f t="shared" si="1"/>
        <v>0.68356999912970418</v>
      </c>
      <c r="H60" s="19">
        <f t="shared" si="1"/>
        <v>0.88595809384259339</v>
      </c>
      <c r="I60" s="19">
        <f t="shared" si="1"/>
        <v>0.74606071312440347</v>
      </c>
      <c r="J60" s="19">
        <f t="shared" si="1"/>
        <v>0.76097794848342792</v>
      </c>
      <c r="K60" s="19">
        <f t="shared" si="1"/>
        <v>0.87341922787184834</v>
      </c>
      <c r="L60" s="19">
        <f t="shared" si="1"/>
        <v>0.54525451689701854</v>
      </c>
      <c r="M60" s="19">
        <f t="shared" si="1"/>
        <v>0.74193677281294934</v>
      </c>
      <c r="N60" s="19">
        <f t="shared" si="1"/>
        <v>0.76089872520932667</v>
      </c>
    </row>
    <row r="61" spans="2:14" x14ac:dyDescent="0.25">
      <c r="B61" s="5" t="s">
        <v>10</v>
      </c>
      <c r="C61" s="19">
        <f t="shared" si="1"/>
        <v>1</v>
      </c>
      <c r="D61" s="19">
        <f t="shared" si="1"/>
        <v>0.84141982084447375</v>
      </c>
      <c r="E61" s="19">
        <f t="shared" si="1"/>
        <v>0.73118523243833233</v>
      </c>
      <c r="F61" s="19">
        <f t="shared" si="1"/>
        <v>0.88074255231204157</v>
      </c>
      <c r="G61" s="19">
        <f t="shared" si="1"/>
        <v>0.78112419408976796</v>
      </c>
      <c r="H61" s="19">
        <f t="shared" si="1"/>
        <v>1.080572272617236</v>
      </c>
      <c r="I61" s="19">
        <f t="shared" si="1"/>
        <v>0.76841218583761117</v>
      </c>
      <c r="J61" s="19">
        <f t="shared" si="1"/>
        <v>0.88842900807806935</v>
      </c>
      <c r="K61" s="19">
        <f t="shared" si="1"/>
        <v>1.0604424640259635</v>
      </c>
      <c r="L61" s="19">
        <f t="shared" si="1"/>
        <v>0.76271303107220789</v>
      </c>
      <c r="M61" s="19">
        <f t="shared" si="1"/>
        <v>0.86002696018721425</v>
      </c>
      <c r="N61" s="19">
        <f t="shared" si="1"/>
        <v>0.69016958549054885</v>
      </c>
    </row>
    <row r="62" spans="2:14" x14ac:dyDescent="0.25">
      <c r="B62" s="5" t="s">
        <v>9</v>
      </c>
      <c r="C62" s="19">
        <f t="shared" si="1"/>
        <v>1</v>
      </c>
      <c r="D62" s="19">
        <f t="shared" si="1"/>
        <v>1.2786737160937016</v>
      </c>
      <c r="E62" s="19">
        <f t="shared" si="1"/>
        <v>1.6136362020315935</v>
      </c>
      <c r="F62" s="19">
        <f t="shared" si="1"/>
        <v>1.0971414005177755</v>
      </c>
      <c r="G62" s="19">
        <f t="shared" si="1"/>
        <v>0.74919798029883888</v>
      </c>
      <c r="H62" s="19">
        <f t="shared" si="1"/>
        <v>1.1704356287217745</v>
      </c>
      <c r="I62" s="19">
        <f t="shared" si="1"/>
        <v>0.83872712267020799</v>
      </c>
      <c r="J62" s="19">
        <f t="shared" si="1"/>
        <v>0.93702633840801486</v>
      </c>
      <c r="K62" s="19">
        <f t="shared" si="1"/>
        <v>0.87309567250085218</v>
      </c>
      <c r="L62" s="19">
        <f t="shared" si="1"/>
        <v>0.8839234264060567</v>
      </c>
      <c r="M62" s="19">
        <f t="shared" si="1"/>
        <v>0.86350518261758935</v>
      </c>
      <c r="N62" s="19">
        <f t="shared" si="1"/>
        <v>0.60340317720106851</v>
      </c>
    </row>
    <row r="63" spans="2:14" x14ac:dyDescent="0.25">
      <c r="B63" s="5" t="s">
        <v>8</v>
      </c>
      <c r="C63" s="19">
        <f t="shared" si="1"/>
        <v>1</v>
      </c>
      <c r="D63" s="19">
        <f t="shared" si="1"/>
        <v>0.82023343122010306</v>
      </c>
      <c r="E63" s="19">
        <f t="shared" si="1"/>
        <v>1.0456495955955452</v>
      </c>
      <c r="F63" s="19">
        <f t="shared" si="1"/>
        <v>0.74874930254704675</v>
      </c>
      <c r="G63" s="19">
        <f t="shared" si="1"/>
        <v>0.95201989579357182</v>
      </c>
      <c r="H63" s="19">
        <f t="shared" si="1"/>
        <v>1.1208402002271034</v>
      </c>
      <c r="I63" s="19">
        <f t="shared" si="1"/>
        <v>0.79194524967309776</v>
      </c>
      <c r="J63" s="19">
        <f t="shared" si="1"/>
        <v>1.0619830288750471</v>
      </c>
      <c r="K63" s="19">
        <f t="shared" si="1"/>
        <v>1.383579461726361</v>
      </c>
      <c r="L63" s="19">
        <f t="shared" si="1"/>
        <v>0.63436135700065588</v>
      </c>
      <c r="M63" s="19">
        <f t="shared" si="1"/>
        <v>0.90513786419123765</v>
      </c>
      <c r="N63" s="19">
        <f t="shared" si="1"/>
        <v>1.1821693725478577</v>
      </c>
    </row>
    <row r="64" spans="2:14" x14ac:dyDescent="0.25">
      <c r="B64" s="5" t="s">
        <v>7</v>
      </c>
      <c r="C64" s="19">
        <f t="shared" si="1"/>
        <v>1</v>
      </c>
      <c r="D64" s="19">
        <f t="shared" si="1"/>
        <v>0.95490367156138933</v>
      </c>
      <c r="E64" s="19">
        <f t="shared" si="1"/>
        <v>0.81652227792137033</v>
      </c>
      <c r="F64" s="19">
        <f t="shared" si="1"/>
        <v>0.96654206096794171</v>
      </c>
      <c r="G64" s="19">
        <f t="shared" si="1"/>
        <v>0.96391350468799453</v>
      </c>
      <c r="H64" s="19">
        <f t="shared" si="1"/>
        <v>0.95077855721519633</v>
      </c>
      <c r="I64" s="19">
        <f t="shared" si="1"/>
        <v>0.88421625188055442</v>
      </c>
      <c r="J64" s="19">
        <f t="shared" si="1"/>
        <v>0.96165762100616903</v>
      </c>
      <c r="K64" s="19">
        <f t="shared" si="1"/>
        <v>0.87350471197231661</v>
      </c>
      <c r="L64" s="19">
        <f t="shared" si="1"/>
        <v>1.0905621235895928</v>
      </c>
      <c r="M64" s="19">
        <f t="shared" si="1"/>
        <v>0.95878189573941075</v>
      </c>
      <c r="N64" s="19">
        <f t="shared" si="1"/>
        <v>0.95506707919959233</v>
      </c>
    </row>
    <row r="65" spans="2:14" x14ac:dyDescent="0.25">
      <c r="B65" s="5" t="s">
        <v>6</v>
      </c>
      <c r="C65" s="19">
        <f t="shared" si="1"/>
        <v>1</v>
      </c>
      <c r="D65" s="19">
        <f t="shared" si="1"/>
        <v>1.1039088188979718</v>
      </c>
      <c r="E65" s="19">
        <f t="shared" si="1"/>
        <v>2.4844929706345997</v>
      </c>
      <c r="F65" s="19">
        <f t="shared" si="1"/>
        <v>0.80347300979837721</v>
      </c>
      <c r="G65" s="19">
        <f t="shared" si="1"/>
        <v>0.83920450461848728</v>
      </c>
      <c r="H65" s="19">
        <f t="shared" si="1"/>
        <v>1.1368961083067453</v>
      </c>
      <c r="I65" s="19">
        <f t="shared" si="1"/>
        <v>0.79500745885075763</v>
      </c>
      <c r="J65" s="19">
        <f t="shared" si="1"/>
        <v>1.0245132262752878</v>
      </c>
      <c r="K65" s="19">
        <f t="shared" si="1"/>
        <v>1.0379150646999524</v>
      </c>
      <c r="L65" s="19">
        <f t="shared" si="1"/>
        <v>0.81926483265920236</v>
      </c>
      <c r="M65" s="19">
        <f t="shared" si="1"/>
        <v>0.83516153142990446</v>
      </c>
      <c r="N65" s="19">
        <f t="shared" si="1"/>
        <v>1.0960984948242138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3:N65"/>
  <sheetViews>
    <sheetView topLeftCell="A26" workbookViewId="0">
      <selection activeCell="P29" sqref="P29"/>
    </sheetView>
  </sheetViews>
  <sheetFormatPr defaultColWidth="37.140625" defaultRowHeight="15" x14ac:dyDescent="0.25"/>
  <cols>
    <col min="1" max="1" width="11.42578125" style="2" customWidth="1"/>
    <col min="2" max="2" width="32" style="10" customWidth="1"/>
    <col min="3" max="3" width="17.42578125" style="11" bestFit="1" customWidth="1"/>
    <col min="4" max="4" width="15.85546875" style="11" bestFit="1" customWidth="1"/>
    <col min="5" max="5" width="13.85546875" style="2" bestFit="1" customWidth="1"/>
    <col min="6" max="6" width="14.85546875" style="2" bestFit="1" customWidth="1"/>
    <col min="7" max="7" width="13.85546875" style="2" bestFit="1" customWidth="1"/>
    <col min="8" max="10" width="14.85546875" style="2" bestFit="1" customWidth="1"/>
    <col min="11" max="11" width="15.85546875" style="2" bestFit="1" customWidth="1"/>
    <col min="12" max="12" width="14.85546875" style="2" bestFit="1" customWidth="1"/>
    <col min="13" max="13" width="15" style="2" customWidth="1"/>
    <col min="14" max="14" width="13.85546875" style="2" customWidth="1"/>
    <col min="15" max="16384" width="37.140625" style="2"/>
  </cols>
  <sheetData>
    <row r="3" spans="2:14" x14ac:dyDescent="0.25">
      <c r="B3" s="105" t="s">
        <v>102</v>
      </c>
      <c r="C3" s="1" t="s">
        <v>0</v>
      </c>
      <c r="D3" s="1" t="s">
        <v>1</v>
      </c>
      <c r="E3" s="1" t="s">
        <v>33</v>
      </c>
      <c r="F3" s="1" t="s">
        <v>34</v>
      </c>
      <c r="G3" s="1" t="s">
        <v>35</v>
      </c>
      <c r="H3" s="1" t="s">
        <v>36</v>
      </c>
      <c r="I3" s="1" t="s">
        <v>37</v>
      </c>
      <c r="J3" s="1" t="s">
        <v>38</v>
      </c>
      <c r="K3" s="1" t="s">
        <v>39</v>
      </c>
      <c r="L3" s="1" t="s">
        <v>40</v>
      </c>
      <c r="M3" s="1" t="s">
        <v>41</v>
      </c>
      <c r="N3" s="1" t="s">
        <v>42</v>
      </c>
    </row>
    <row r="4" spans="2:14" x14ac:dyDescent="0.25">
      <c r="B4" s="3" t="s">
        <v>17</v>
      </c>
      <c r="C4" s="15">
        <v>129879584</v>
      </c>
      <c r="D4" s="15">
        <v>3426848</v>
      </c>
      <c r="E4" s="15">
        <v>636179</v>
      </c>
      <c r="F4" s="15">
        <v>3913547</v>
      </c>
      <c r="G4" s="15">
        <v>1758604</v>
      </c>
      <c r="H4" s="15">
        <v>2401569</v>
      </c>
      <c r="I4" s="15">
        <v>3856286</v>
      </c>
      <c r="J4" s="15">
        <v>5516683</v>
      </c>
      <c r="K4" s="15">
        <v>5552769</v>
      </c>
      <c r="L4" s="15">
        <v>1820279</v>
      </c>
      <c r="M4" s="15">
        <v>2668018</v>
      </c>
      <c r="N4" s="15">
        <v>685968</v>
      </c>
    </row>
    <row r="5" spans="2:14" x14ac:dyDescent="0.25">
      <c r="B5" s="3" t="s">
        <v>46</v>
      </c>
      <c r="C5" s="15">
        <v>2867294</v>
      </c>
      <c r="D5" s="15">
        <v>152965</v>
      </c>
      <c r="E5" s="15">
        <v>183418</v>
      </c>
      <c r="F5" s="15">
        <v>97701</v>
      </c>
      <c r="G5" s="15">
        <v>39057</v>
      </c>
      <c r="H5" s="15">
        <v>126759</v>
      </c>
      <c r="I5" s="15">
        <v>67017</v>
      </c>
      <c r="J5" s="15">
        <v>86870</v>
      </c>
      <c r="K5" s="15">
        <v>113823</v>
      </c>
      <c r="L5" s="15">
        <v>31268</v>
      </c>
      <c r="M5" s="15">
        <v>53637</v>
      </c>
      <c r="N5" s="15">
        <v>22519</v>
      </c>
    </row>
    <row r="6" spans="2:14" x14ac:dyDescent="0.25">
      <c r="B6" s="3" t="s">
        <v>45</v>
      </c>
      <c r="C6" s="15">
        <v>4370544</v>
      </c>
      <c r="D6" s="15">
        <v>132809</v>
      </c>
      <c r="E6" s="15">
        <v>32018</v>
      </c>
      <c r="F6" s="15">
        <v>141867</v>
      </c>
      <c r="G6" s="15">
        <v>78750</v>
      </c>
      <c r="H6" s="15">
        <v>93711</v>
      </c>
      <c r="I6" s="15">
        <v>158192</v>
      </c>
      <c r="J6" s="15">
        <v>129434</v>
      </c>
      <c r="K6" s="15">
        <v>132518</v>
      </c>
      <c r="L6" s="15">
        <v>91970</v>
      </c>
      <c r="M6" s="15">
        <v>79210</v>
      </c>
      <c r="N6" s="15">
        <v>40216</v>
      </c>
    </row>
    <row r="7" spans="2:14" x14ac:dyDescent="0.25">
      <c r="B7" s="5" t="s">
        <v>44</v>
      </c>
      <c r="C7" s="15">
        <v>12617763</v>
      </c>
      <c r="D7" s="15">
        <v>319216</v>
      </c>
      <c r="E7" s="15">
        <v>4425</v>
      </c>
      <c r="F7" s="15">
        <v>351627</v>
      </c>
      <c r="G7" s="15">
        <v>166011</v>
      </c>
      <c r="H7" s="15">
        <v>210713</v>
      </c>
      <c r="I7" s="15">
        <v>377871</v>
      </c>
      <c r="J7" s="15">
        <v>521726</v>
      </c>
      <c r="K7" s="15">
        <v>450840</v>
      </c>
      <c r="L7" s="15">
        <v>189420</v>
      </c>
      <c r="M7" s="15">
        <v>245719</v>
      </c>
      <c r="N7" s="15">
        <v>72563</v>
      </c>
    </row>
    <row r="8" spans="2:14" x14ac:dyDescent="0.25">
      <c r="B8" s="6" t="s">
        <v>12</v>
      </c>
      <c r="C8" s="15">
        <v>1706147</v>
      </c>
      <c r="D8" s="15">
        <v>23262</v>
      </c>
      <c r="E8" s="15">
        <v>60</v>
      </c>
      <c r="F8" s="15">
        <v>36048</v>
      </c>
      <c r="G8" s="15">
        <v>26575</v>
      </c>
      <c r="H8" s="15">
        <v>6170</v>
      </c>
      <c r="I8" s="15">
        <v>35352</v>
      </c>
      <c r="J8" s="15">
        <v>27593</v>
      </c>
      <c r="K8" s="15">
        <v>41448</v>
      </c>
      <c r="L8" s="15">
        <v>14519</v>
      </c>
      <c r="M8" s="15">
        <v>11023</v>
      </c>
      <c r="N8" s="15">
        <v>22545</v>
      </c>
    </row>
    <row r="9" spans="2:14" x14ac:dyDescent="0.25">
      <c r="B9" s="5" t="s">
        <v>2</v>
      </c>
      <c r="C9" s="15">
        <v>6653366</v>
      </c>
      <c r="D9" s="15">
        <v>209081</v>
      </c>
      <c r="E9" s="15">
        <v>11295</v>
      </c>
      <c r="F9" s="15">
        <v>205993</v>
      </c>
      <c r="G9" s="15">
        <v>87653</v>
      </c>
      <c r="H9" s="15">
        <v>158940</v>
      </c>
      <c r="I9" s="15">
        <v>229957</v>
      </c>
      <c r="J9" s="15">
        <v>246711</v>
      </c>
      <c r="K9" s="15">
        <v>247211</v>
      </c>
      <c r="L9" s="15">
        <v>114168</v>
      </c>
      <c r="M9" s="15">
        <v>125589</v>
      </c>
      <c r="N9" s="15">
        <v>33937</v>
      </c>
    </row>
    <row r="10" spans="2:14" x14ac:dyDescent="0.25">
      <c r="B10" s="5" t="s">
        <v>3</v>
      </c>
      <c r="C10" s="15">
        <v>17314423</v>
      </c>
      <c r="D10" s="15">
        <v>361735</v>
      </c>
      <c r="E10" s="15">
        <v>3710</v>
      </c>
      <c r="F10" s="15">
        <v>534624</v>
      </c>
      <c r="G10" s="15">
        <v>309757</v>
      </c>
      <c r="H10" s="15">
        <v>173643</v>
      </c>
      <c r="I10" s="15">
        <v>757711</v>
      </c>
      <c r="J10" s="15">
        <v>1023444</v>
      </c>
      <c r="K10" s="15">
        <v>862069</v>
      </c>
      <c r="L10" s="15">
        <v>335118</v>
      </c>
      <c r="M10" s="15">
        <v>488691</v>
      </c>
      <c r="N10" s="15">
        <v>75632</v>
      </c>
    </row>
    <row r="11" spans="2:14" x14ac:dyDescent="0.25">
      <c r="B11" s="5" t="s">
        <v>11</v>
      </c>
      <c r="C11" s="15">
        <v>25809266</v>
      </c>
      <c r="D11" s="15">
        <v>640288</v>
      </c>
      <c r="E11" s="15">
        <v>28684</v>
      </c>
      <c r="F11" s="15">
        <v>858150</v>
      </c>
      <c r="G11" s="15">
        <v>386047</v>
      </c>
      <c r="H11" s="15">
        <v>467306</v>
      </c>
      <c r="I11" s="15">
        <v>751682</v>
      </c>
      <c r="J11" s="15">
        <v>1107320</v>
      </c>
      <c r="K11" s="15">
        <v>1124917</v>
      </c>
      <c r="L11" s="15">
        <v>361736</v>
      </c>
      <c r="M11" s="15">
        <v>597947</v>
      </c>
      <c r="N11" s="15">
        <v>141206</v>
      </c>
    </row>
    <row r="12" spans="2:14" x14ac:dyDescent="0.25">
      <c r="B12" s="5" t="s">
        <v>4</v>
      </c>
      <c r="C12" s="15">
        <v>3623400</v>
      </c>
      <c r="D12" s="15">
        <v>118392</v>
      </c>
      <c r="E12" s="15">
        <v>25627</v>
      </c>
      <c r="F12" s="15">
        <v>144188</v>
      </c>
      <c r="G12" s="15">
        <v>33147</v>
      </c>
      <c r="H12" s="15">
        <v>58390</v>
      </c>
      <c r="I12" s="15">
        <v>81868</v>
      </c>
      <c r="J12" s="15">
        <v>107473</v>
      </c>
      <c r="K12" s="15">
        <v>135723</v>
      </c>
      <c r="L12" s="15">
        <v>30396</v>
      </c>
      <c r="M12" s="15">
        <v>52986</v>
      </c>
      <c r="N12" s="15">
        <v>14044</v>
      </c>
    </row>
    <row r="13" spans="2:14" x14ac:dyDescent="0.25">
      <c r="B13" s="5" t="s">
        <v>10</v>
      </c>
      <c r="C13" s="15">
        <v>7574616</v>
      </c>
      <c r="D13" s="15">
        <v>175913</v>
      </c>
      <c r="E13" s="15">
        <v>27572</v>
      </c>
      <c r="F13" s="15">
        <v>207154</v>
      </c>
      <c r="G13" s="15">
        <v>81964</v>
      </c>
      <c r="H13" s="15">
        <v>146737</v>
      </c>
      <c r="I13" s="15">
        <v>173952</v>
      </c>
      <c r="J13" s="15">
        <v>296431</v>
      </c>
      <c r="K13" s="15">
        <v>337981</v>
      </c>
      <c r="L13" s="15">
        <v>84969</v>
      </c>
      <c r="M13" s="15">
        <v>136987</v>
      </c>
      <c r="N13" s="15">
        <v>28322</v>
      </c>
    </row>
    <row r="14" spans="2:14" x14ac:dyDescent="0.25">
      <c r="B14" s="5" t="s">
        <v>9</v>
      </c>
      <c r="C14" s="15">
        <v>16636547</v>
      </c>
      <c r="D14" s="15">
        <v>565144</v>
      </c>
      <c r="E14" s="15">
        <v>134311</v>
      </c>
      <c r="F14" s="15">
        <v>541453</v>
      </c>
      <c r="G14" s="15">
        <v>163501</v>
      </c>
      <c r="H14" s="15">
        <v>361571</v>
      </c>
      <c r="I14" s="15">
        <v>441368</v>
      </c>
      <c r="J14" s="15">
        <v>646374</v>
      </c>
      <c r="K14" s="15">
        <v>611111</v>
      </c>
      <c r="L14" s="15">
        <v>194628</v>
      </c>
      <c r="M14" s="15">
        <v>307312</v>
      </c>
      <c r="N14" s="15">
        <v>55748</v>
      </c>
    </row>
    <row r="15" spans="2:14" x14ac:dyDescent="0.25">
      <c r="B15" s="5" t="s">
        <v>8</v>
      </c>
      <c r="C15" s="15">
        <v>14371597</v>
      </c>
      <c r="D15" s="15">
        <v>309685</v>
      </c>
      <c r="E15" s="15">
        <v>77236</v>
      </c>
      <c r="F15" s="15">
        <v>332377</v>
      </c>
      <c r="G15" s="15">
        <v>187853</v>
      </c>
      <c r="H15" s="15">
        <v>298596</v>
      </c>
      <c r="I15" s="15">
        <v>361015</v>
      </c>
      <c r="J15" s="15">
        <v>658337</v>
      </c>
      <c r="K15" s="15">
        <v>862451</v>
      </c>
      <c r="L15" s="15">
        <v>136399</v>
      </c>
      <c r="M15" s="15">
        <v>264274</v>
      </c>
      <c r="N15" s="15">
        <v>94670</v>
      </c>
    </row>
    <row r="16" spans="2:14" x14ac:dyDescent="0.25">
      <c r="B16" s="5" t="s">
        <v>7</v>
      </c>
      <c r="C16" s="15">
        <v>11867977</v>
      </c>
      <c r="D16" s="15">
        <v>295632</v>
      </c>
      <c r="E16" s="15">
        <v>49682</v>
      </c>
      <c r="F16" s="15">
        <v>335106</v>
      </c>
      <c r="G16" s="15">
        <v>150029</v>
      </c>
      <c r="H16" s="15">
        <v>206396</v>
      </c>
      <c r="I16" s="15">
        <v>322693</v>
      </c>
      <c r="J16" s="15">
        <v>484455</v>
      </c>
      <c r="K16" s="15">
        <v>448675</v>
      </c>
      <c r="L16" s="15">
        <v>186593</v>
      </c>
      <c r="M16" s="15">
        <v>233145</v>
      </c>
      <c r="N16" s="15">
        <v>61876</v>
      </c>
    </row>
    <row r="17" spans="2:14" x14ac:dyDescent="0.25">
      <c r="B17" s="5" t="s">
        <v>6</v>
      </c>
      <c r="C17" s="15">
        <v>4147075</v>
      </c>
      <c r="D17" s="15">
        <v>118976</v>
      </c>
      <c r="E17" s="15">
        <v>51217</v>
      </c>
      <c r="F17" s="15">
        <v>99863</v>
      </c>
      <c r="G17" s="15">
        <v>46231</v>
      </c>
      <c r="H17" s="15">
        <v>86413</v>
      </c>
      <c r="I17" s="15">
        <v>96787</v>
      </c>
      <c r="J17" s="15">
        <v>176470</v>
      </c>
      <c r="K17" s="15">
        <v>182458</v>
      </c>
      <c r="L17" s="15">
        <v>47281</v>
      </c>
      <c r="M17" s="15">
        <v>69586</v>
      </c>
      <c r="N17" s="15">
        <v>22180</v>
      </c>
    </row>
    <row r="18" spans="2:14" x14ac:dyDescent="0.25">
      <c r="B18" s="5"/>
    </row>
    <row r="19" spans="2:14" x14ac:dyDescent="0.25">
      <c r="B19" s="105" t="s">
        <v>103</v>
      </c>
      <c r="C19" s="1" t="s">
        <v>0</v>
      </c>
      <c r="D19" s="1" t="s">
        <v>1</v>
      </c>
      <c r="E19" s="1" t="s">
        <v>33</v>
      </c>
      <c r="F19" s="1" t="s">
        <v>34</v>
      </c>
      <c r="G19" s="1" t="s">
        <v>35</v>
      </c>
      <c r="H19" s="1" t="s">
        <v>36</v>
      </c>
      <c r="I19" s="1" t="s">
        <v>37</v>
      </c>
      <c r="J19" s="1" t="s">
        <v>38</v>
      </c>
      <c r="K19" s="1" t="s">
        <v>39</v>
      </c>
      <c r="L19" s="1" t="s">
        <v>40</v>
      </c>
      <c r="M19" s="1" t="s">
        <v>41</v>
      </c>
      <c r="N19" s="1" t="s">
        <v>42</v>
      </c>
    </row>
    <row r="20" spans="2:14" x14ac:dyDescent="0.25">
      <c r="B20" s="3" t="s">
        <v>17</v>
      </c>
      <c r="C20" s="9">
        <v>4588801711625</v>
      </c>
      <c r="D20" s="9">
        <v>120528512187</v>
      </c>
      <c r="E20" s="9">
        <v>33632439259</v>
      </c>
      <c r="F20" s="9">
        <v>133928248257</v>
      </c>
      <c r="G20" s="9">
        <v>50699069419</v>
      </c>
      <c r="H20" s="9">
        <v>87509367144</v>
      </c>
      <c r="I20" s="9">
        <v>119891864598</v>
      </c>
      <c r="J20" s="9">
        <v>179570567092</v>
      </c>
      <c r="K20" s="9">
        <v>188904450635</v>
      </c>
      <c r="L20" s="9">
        <v>51297416173</v>
      </c>
      <c r="M20" s="9">
        <v>81858518622</v>
      </c>
      <c r="N20" s="9">
        <v>18473434145</v>
      </c>
    </row>
    <row r="21" spans="2:14" x14ac:dyDescent="0.25">
      <c r="B21" s="3" t="s">
        <v>46</v>
      </c>
      <c r="C21" s="9">
        <v>132614766538</v>
      </c>
      <c r="D21" s="9">
        <v>7831748300</v>
      </c>
      <c r="E21" s="9">
        <v>11226516935</v>
      </c>
      <c r="F21" s="9">
        <v>4303176814</v>
      </c>
      <c r="G21" s="9">
        <v>1489873351</v>
      </c>
      <c r="H21" s="9">
        <v>6784554082</v>
      </c>
      <c r="I21" s="9">
        <v>2641404365</v>
      </c>
      <c r="J21" s="9">
        <v>4034839157</v>
      </c>
      <c r="K21" s="9">
        <v>5035572619</v>
      </c>
      <c r="L21" s="9">
        <v>1244758668</v>
      </c>
      <c r="M21" s="9">
        <v>2478677114</v>
      </c>
      <c r="N21" s="9">
        <v>972853564</v>
      </c>
    </row>
    <row r="22" spans="2:14" x14ac:dyDescent="0.25">
      <c r="B22" s="3" t="s">
        <v>45</v>
      </c>
      <c r="C22" s="9">
        <v>158669828248</v>
      </c>
      <c r="D22" s="9">
        <v>4525692284</v>
      </c>
      <c r="E22" s="9">
        <v>1393892678</v>
      </c>
      <c r="F22" s="9">
        <v>4344021526</v>
      </c>
      <c r="G22" s="9">
        <v>2539445392</v>
      </c>
      <c r="H22" s="9">
        <v>3474074532</v>
      </c>
      <c r="I22" s="9">
        <v>5192210332</v>
      </c>
      <c r="J22" s="9">
        <v>4961903440</v>
      </c>
      <c r="K22" s="9">
        <v>5374345003</v>
      </c>
      <c r="L22" s="9">
        <v>2879217008</v>
      </c>
      <c r="M22" s="9">
        <v>2473970776</v>
      </c>
      <c r="N22" s="9">
        <v>1174524658</v>
      </c>
    </row>
    <row r="23" spans="2:14" x14ac:dyDescent="0.25">
      <c r="B23" s="5" t="s">
        <v>44</v>
      </c>
      <c r="C23" s="9">
        <v>408505142934</v>
      </c>
      <c r="D23" s="9">
        <v>9501645518</v>
      </c>
      <c r="E23" s="9">
        <v>231427045</v>
      </c>
      <c r="F23" s="9">
        <v>10029528900</v>
      </c>
      <c r="G23" s="9">
        <v>4184381198</v>
      </c>
      <c r="H23" s="9">
        <v>7330269069</v>
      </c>
      <c r="I23" s="9">
        <v>11114737843</v>
      </c>
      <c r="J23" s="9">
        <v>16483968153</v>
      </c>
      <c r="K23" s="9">
        <v>15180171275</v>
      </c>
      <c r="L23" s="9">
        <v>5294356935</v>
      </c>
      <c r="M23" s="9">
        <v>6681155003</v>
      </c>
      <c r="N23" s="9">
        <v>1818649251</v>
      </c>
    </row>
    <row r="24" spans="2:14" x14ac:dyDescent="0.25">
      <c r="B24" s="6" t="s">
        <v>12</v>
      </c>
      <c r="C24" s="9">
        <v>52879988271</v>
      </c>
      <c r="D24" s="9">
        <v>683447601</v>
      </c>
      <c r="E24" s="9">
        <v>13050038</v>
      </c>
      <c r="F24" s="9">
        <v>951404784</v>
      </c>
      <c r="G24" s="9">
        <v>992207258</v>
      </c>
      <c r="H24" s="9">
        <v>171786616</v>
      </c>
      <c r="I24" s="9">
        <v>858786405</v>
      </c>
      <c r="J24" s="9">
        <v>845780207</v>
      </c>
      <c r="K24" s="9">
        <v>1340111758</v>
      </c>
      <c r="L24" s="9">
        <v>347853749</v>
      </c>
      <c r="M24" s="9">
        <v>325997848</v>
      </c>
      <c r="N24" s="9">
        <v>1008318403</v>
      </c>
    </row>
    <row r="25" spans="2:14" x14ac:dyDescent="0.25">
      <c r="B25" s="5" t="s">
        <v>2</v>
      </c>
      <c r="C25" s="9">
        <v>245761133513</v>
      </c>
      <c r="D25" s="9">
        <v>6928816946</v>
      </c>
      <c r="E25" s="9">
        <v>460863107</v>
      </c>
      <c r="F25" s="9">
        <v>7069753433</v>
      </c>
      <c r="G25" s="9">
        <v>2705677440</v>
      </c>
      <c r="H25" s="9">
        <v>6127221059</v>
      </c>
      <c r="I25" s="9">
        <v>7059188872</v>
      </c>
      <c r="J25" s="9">
        <v>9020973245</v>
      </c>
      <c r="K25" s="9">
        <v>9391447052</v>
      </c>
      <c r="L25" s="9">
        <v>3400363664</v>
      </c>
      <c r="M25" s="9">
        <v>4196167940</v>
      </c>
      <c r="N25" s="9">
        <v>1006329444</v>
      </c>
    </row>
    <row r="26" spans="2:14" x14ac:dyDescent="0.25">
      <c r="B26" s="5" t="s">
        <v>3</v>
      </c>
      <c r="C26" s="9">
        <v>743758922950</v>
      </c>
      <c r="D26" s="9">
        <v>13071571454</v>
      </c>
      <c r="E26" s="9">
        <v>269525496</v>
      </c>
      <c r="F26" s="9">
        <v>19491331352</v>
      </c>
      <c r="G26" s="9">
        <v>11482991588</v>
      </c>
      <c r="H26" s="9">
        <v>7956906040</v>
      </c>
      <c r="I26" s="9">
        <v>27779066346</v>
      </c>
      <c r="J26" s="9">
        <v>43539317920</v>
      </c>
      <c r="K26" s="9">
        <v>35349622161</v>
      </c>
      <c r="L26" s="9">
        <v>11714119653</v>
      </c>
      <c r="M26" s="9">
        <v>17650362537</v>
      </c>
      <c r="N26" s="9">
        <v>2887199906</v>
      </c>
    </row>
    <row r="27" spans="2:14" x14ac:dyDescent="0.25">
      <c r="B27" s="5" t="s">
        <v>11</v>
      </c>
      <c r="C27" s="9">
        <v>797680523100</v>
      </c>
      <c r="D27" s="9">
        <v>18682282465</v>
      </c>
      <c r="E27" s="9">
        <v>1045785688</v>
      </c>
      <c r="F27" s="9">
        <v>28971149571</v>
      </c>
      <c r="G27" s="9">
        <v>10435803788</v>
      </c>
      <c r="H27" s="9">
        <v>14582991657</v>
      </c>
      <c r="I27" s="9">
        <v>21252439732</v>
      </c>
      <c r="J27" s="9">
        <v>31683676336</v>
      </c>
      <c r="K27" s="9">
        <v>32548661058</v>
      </c>
      <c r="L27" s="9">
        <v>9375098832</v>
      </c>
      <c r="M27" s="9">
        <v>17481984701</v>
      </c>
      <c r="N27" s="9">
        <v>3383473818</v>
      </c>
    </row>
    <row r="28" spans="2:14" x14ac:dyDescent="0.25">
      <c r="B28" s="5" t="s">
        <v>4</v>
      </c>
      <c r="C28" s="9">
        <v>212276557449</v>
      </c>
      <c r="D28" s="9">
        <v>8932092673</v>
      </c>
      <c r="E28" s="9">
        <v>1815244906</v>
      </c>
      <c r="F28" s="9">
        <v>8634065513</v>
      </c>
      <c r="G28" s="9">
        <v>1131065303</v>
      </c>
      <c r="H28" s="9">
        <v>3201439487</v>
      </c>
      <c r="I28" s="9">
        <v>3666519854</v>
      </c>
      <c r="J28" s="9">
        <v>4844808394</v>
      </c>
      <c r="K28" s="9">
        <v>6654681090</v>
      </c>
      <c r="L28" s="9">
        <v>1150557678</v>
      </c>
      <c r="M28" s="9">
        <v>2068382697</v>
      </c>
      <c r="N28" s="9">
        <v>451968955</v>
      </c>
    </row>
    <row r="29" spans="2:14" x14ac:dyDescent="0.25">
      <c r="B29" s="5" t="s">
        <v>10</v>
      </c>
      <c r="C29" s="9">
        <v>398223208050</v>
      </c>
      <c r="D29" s="9">
        <v>7623991817</v>
      </c>
      <c r="E29" s="9">
        <v>2051550506</v>
      </c>
      <c r="F29" s="9">
        <v>9777118732</v>
      </c>
      <c r="G29" s="9">
        <v>2840343869</v>
      </c>
      <c r="H29" s="9">
        <v>7122934035</v>
      </c>
      <c r="I29" s="9">
        <v>7511009727</v>
      </c>
      <c r="J29" s="9">
        <v>11633701447</v>
      </c>
      <c r="K29" s="9">
        <v>15741449957</v>
      </c>
      <c r="L29" s="9">
        <v>2903618802</v>
      </c>
      <c r="M29" s="9">
        <v>5837607465</v>
      </c>
      <c r="N29" s="9">
        <v>806028004</v>
      </c>
    </row>
    <row r="30" spans="2:14" x14ac:dyDescent="0.25">
      <c r="B30" s="5" t="s">
        <v>9</v>
      </c>
      <c r="C30" s="9">
        <v>704804095613</v>
      </c>
      <c r="D30" s="9">
        <v>26185179051</v>
      </c>
      <c r="E30" s="9">
        <v>8145732788</v>
      </c>
      <c r="F30" s="9">
        <v>21393743151</v>
      </c>
      <c r="G30" s="9">
        <v>4707039672</v>
      </c>
      <c r="H30" s="9">
        <v>15199340816</v>
      </c>
      <c r="I30" s="9">
        <v>15380089201</v>
      </c>
      <c r="J30" s="9">
        <v>23144813391</v>
      </c>
      <c r="K30" s="9">
        <v>25654455880</v>
      </c>
      <c r="L30" s="9">
        <v>5634592334</v>
      </c>
      <c r="M30" s="9">
        <v>9195239110</v>
      </c>
      <c r="N30" s="9">
        <v>1318720467</v>
      </c>
    </row>
    <row r="31" spans="2:14" x14ac:dyDescent="0.25">
      <c r="B31" s="5" t="s">
        <v>8</v>
      </c>
      <c r="C31" s="9">
        <v>450233650197</v>
      </c>
      <c r="D31" s="9">
        <v>9421361985</v>
      </c>
      <c r="E31" s="9">
        <v>2999261825</v>
      </c>
      <c r="F31" s="9">
        <v>10724264253</v>
      </c>
      <c r="G31" s="9">
        <v>5432355775</v>
      </c>
      <c r="H31" s="9">
        <v>9862942627</v>
      </c>
      <c r="I31" s="9">
        <v>11057872744</v>
      </c>
      <c r="J31" s="9">
        <v>19710042189</v>
      </c>
      <c r="K31" s="9">
        <v>26795407442</v>
      </c>
      <c r="L31" s="9">
        <v>4045336477</v>
      </c>
      <c r="M31" s="9">
        <v>8574992993</v>
      </c>
      <c r="N31" s="9">
        <v>2554850041</v>
      </c>
    </row>
    <row r="32" spans="2:14" x14ac:dyDescent="0.25">
      <c r="B32" s="5" t="s">
        <v>7</v>
      </c>
      <c r="C32" s="9">
        <v>179316200754</v>
      </c>
      <c r="D32" s="9">
        <v>3914319756</v>
      </c>
      <c r="E32" s="9">
        <v>1167536448</v>
      </c>
      <c r="F32" s="9">
        <v>4865714171</v>
      </c>
      <c r="G32" s="9">
        <v>1740105947</v>
      </c>
      <c r="H32" s="9">
        <v>3304062230</v>
      </c>
      <c r="I32" s="9">
        <v>4311226089</v>
      </c>
      <c r="J32" s="9">
        <v>5918330445</v>
      </c>
      <c r="K32" s="9">
        <v>6037908047</v>
      </c>
      <c r="L32" s="9">
        <v>2274985663</v>
      </c>
      <c r="M32" s="9">
        <v>3333589163</v>
      </c>
      <c r="N32" s="9">
        <v>684316646</v>
      </c>
    </row>
    <row r="33" spans="2:14" x14ac:dyDescent="0.25">
      <c r="B33" s="5" t="s">
        <v>6</v>
      </c>
      <c r="C33" s="9">
        <v>92719478074</v>
      </c>
      <c r="D33" s="9">
        <v>3064038309</v>
      </c>
      <c r="E33" s="9">
        <v>2438703649</v>
      </c>
      <c r="F33" s="9">
        <v>2307013535</v>
      </c>
      <c r="G33" s="9">
        <v>939747182</v>
      </c>
      <c r="H33" s="9">
        <v>2133264735</v>
      </c>
      <c r="I33" s="9">
        <v>2048271298</v>
      </c>
      <c r="J33" s="9">
        <v>3626217062</v>
      </c>
      <c r="K33" s="9">
        <v>3733482131</v>
      </c>
      <c r="L33" s="9">
        <v>975028851</v>
      </c>
      <c r="M33" s="9">
        <v>1495969097</v>
      </c>
      <c r="N33" s="9">
        <v>391166655</v>
      </c>
    </row>
    <row r="35" spans="2:14" x14ac:dyDescent="0.25">
      <c r="B35" s="105" t="s">
        <v>104</v>
      </c>
      <c r="C35" s="1" t="s">
        <v>0</v>
      </c>
      <c r="D35" s="1" t="s">
        <v>1</v>
      </c>
      <c r="E35" s="1" t="s">
        <v>33</v>
      </c>
      <c r="F35" s="1" t="s">
        <v>34</v>
      </c>
      <c r="G35" s="1" t="s">
        <v>35</v>
      </c>
      <c r="H35" s="1" t="s">
        <v>36</v>
      </c>
      <c r="I35" s="1" t="s">
        <v>37</v>
      </c>
      <c r="J35" s="1" t="s">
        <v>38</v>
      </c>
      <c r="K35" s="1" t="s">
        <v>39</v>
      </c>
      <c r="L35" s="1" t="s">
        <v>40</v>
      </c>
      <c r="M35" s="1" t="s">
        <v>41</v>
      </c>
      <c r="N35" s="1" t="s">
        <v>42</v>
      </c>
    </row>
    <row r="36" spans="2:14" x14ac:dyDescent="0.25">
      <c r="B36" s="3" t="s">
        <v>17</v>
      </c>
      <c r="C36" s="7">
        <f t="shared" ref="C36:N49" si="0">C20/C4</f>
        <v>35331.201181126358</v>
      </c>
      <c r="D36" s="7">
        <f t="shared" si="0"/>
        <v>35171.829093966233</v>
      </c>
      <c r="E36" s="7">
        <f t="shared" si="0"/>
        <v>52866.314762040245</v>
      </c>
      <c r="F36" s="7">
        <f t="shared" si="0"/>
        <v>34221.704315036972</v>
      </c>
      <c r="G36" s="7">
        <f t="shared" si="0"/>
        <v>28829.156205149084</v>
      </c>
      <c r="H36" s="7">
        <f t="shared" si="0"/>
        <v>36438.414696392232</v>
      </c>
      <c r="I36" s="7">
        <f t="shared" si="0"/>
        <v>31089.982588946983</v>
      </c>
      <c r="J36" s="7">
        <f t="shared" si="0"/>
        <v>32550.459595376426</v>
      </c>
      <c r="K36" s="7">
        <f t="shared" si="0"/>
        <v>34019.864798085422</v>
      </c>
      <c r="L36" s="7">
        <f t="shared" si="0"/>
        <v>28181.073435995251</v>
      </c>
      <c r="M36" s="7">
        <f t="shared" si="0"/>
        <v>30681.396685479634</v>
      </c>
      <c r="N36" s="7">
        <f t="shared" si="0"/>
        <v>26930.46052439764</v>
      </c>
    </row>
    <row r="37" spans="2:14" x14ac:dyDescent="0.25">
      <c r="B37" s="3" t="s">
        <v>46</v>
      </c>
      <c r="C37" s="7">
        <f t="shared" si="0"/>
        <v>46250.843665839639</v>
      </c>
      <c r="D37" s="7">
        <f t="shared" si="0"/>
        <v>51199.609714640603</v>
      </c>
      <c r="E37" s="7">
        <f t="shared" si="0"/>
        <v>61207.280283287357</v>
      </c>
      <c r="F37" s="7">
        <f t="shared" si="0"/>
        <v>44044.347693472941</v>
      </c>
      <c r="G37" s="7">
        <f t="shared" si="0"/>
        <v>38146.128760529486</v>
      </c>
      <c r="H37" s="7">
        <f t="shared" si="0"/>
        <v>53523.253433681239</v>
      </c>
      <c r="I37" s="7">
        <f t="shared" si="0"/>
        <v>39413.945193010732</v>
      </c>
      <c r="J37" s="7">
        <f t="shared" si="0"/>
        <v>46446.864936111429</v>
      </c>
      <c r="K37" s="7">
        <f t="shared" si="0"/>
        <v>44240.378649306382</v>
      </c>
      <c r="L37" s="7">
        <f t="shared" si="0"/>
        <v>39809.347192017398</v>
      </c>
      <c r="M37" s="7">
        <f t="shared" si="0"/>
        <v>46212.075880455654</v>
      </c>
      <c r="N37" s="7">
        <f t="shared" si="0"/>
        <v>43201.454949154046</v>
      </c>
    </row>
    <row r="38" spans="2:14" x14ac:dyDescent="0.25">
      <c r="B38" s="3" t="s">
        <v>45</v>
      </c>
      <c r="C38" s="7">
        <f t="shared" si="0"/>
        <v>36304.365829059265</v>
      </c>
      <c r="D38" s="7">
        <f t="shared" si="0"/>
        <v>34076.698747825823</v>
      </c>
      <c r="E38" s="7">
        <f t="shared" si="0"/>
        <v>43534.657942407393</v>
      </c>
      <c r="F38" s="7">
        <f t="shared" si="0"/>
        <v>30620.38053951941</v>
      </c>
      <c r="G38" s="7">
        <f t="shared" si="0"/>
        <v>32246.925612698411</v>
      </c>
      <c r="H38" s="7">
        <f t="shared" si="0"/>
        <v>37072.217050292922</v>
      </c>
      <c r="I38" s="7">
        <f t="shared" si="0"/>
        <v>32822.205497117429</v>
      </c>
      <c r="J38" s="7">
        <f t="shared" si="0"/>
        <v>38335.394409506</v>
      </c>
      <c r="K38" s="7">
        <f t="shared" si="0"/>
        <v>40555.58492431217</v>
      </c>
      <c r="L38" s="7">
        <f t="shared" si="0"/>
        <v>31306.045536588019</v>
      </c>
      <c r="M38" s="7">
        <f t="shared" si="0"/>
        <v>31233.061179144046</v>
      </c>
      <c r="N38" s="7">
        <f t="shared" si="0"/>
        <v>29205.407250845434</v>
      </c>
    </row>
    <row r="39" spans="2:14" x14ac:dyDescent="0.25">
      <c r="B39" s="5" t="s">
        <v>44</v>
      </c>
      <c r="C39" s="7">
        <f t="shared" si="0"/>
        <v>32375.401482338828</v>
      </c>
      <c r="D39" s="7">
        <f t="shared" si="0"/>
        <v>29765.567885068416</v>
      </c>
      <c r="E39" s="7">
        <f t="shared" si="0"/>
        <v>52299.897175141246</v>
      </c>
      <c r="F39" s="7">
        <f t="shared" si="0"/>
        <v>28523.204702710544</v>
      </c>
      <c r="G39" s="7">
        <f t="shared" si="0"/>
        <v>25205.445410243901</v>
      </c>
      <c r="H39" s="7">
        <f t="shared" si="0"/>
        <v>34787.929880928088</v>
      </c>
      <c r="I39" s="7">
        <f t="shared" si="0"/>
        <v>29414.106515186399</v>
      </c>
      <c r="J39" s="7">
        <f t="shared" si="0"/>
        <v>31595.067435780467</v>
      </c>
      <c r="K39" s="7">
        <f t="shared" si="0"/>
        <v>33670.861669328362</v>
      </c>
      <c r="L39" s="7">
        <f t="shared" si="0"/>
        <v>27950.35864745011</v>
      </c>
      <c r="M39" s="7">
        <f t="shared" si="0"/>
        <v>27190.225432302752</v>
      </c>
      <c r="N39" s="7">
        <f t="shared" si="0"/>
        <v>25063.038339098439</v>
      </c>
    </row>
    <row r="40" spans="2:14" x14ac:dyDescent="0.25">
      <c r="B40" s="6" t="s">
        <v>12</v>
      </c>
      <c r="C40" s="7">
        <f t="shared" si="0"/>
        <v>30993.805499174454</v>
      </c>
      <c r="D40" s="7">
        <f t="shared" si="0"/>
        <v>29380.431648181584</v>
      </c>
      <c r="E40" s="7"/>
      <c r="F40" s="7">
        <f t="shared" si="0"/>
        <v>26392.720372836218</v>
      </c>
      <c r="G40" s="7">
        <f t="shared" si="0"/>
        <v>37336.115070555032</v>
      </c>
      <c r="H40" s="7">
        <f t="shared" si="0"/>
        <v>27842.239222042139</v>
      </c>
      <c r="I40" s="7">
        <f t="shared" si="0"/>
        <v>24292.441870332656</v>
      </c>
      <c r="J40" s="7">
        <f t="shared" si="0"/>
        <v>30651.984452578552</v>
      </c>
      <c r="K40" s="7">
        <f t="shared" si="0"/>
        <v>32332.362430032812</v>
      </c>
      <c r="L40" s="7">
        <f t="shared" si="0"/>
        <v>23958.519801639231</v>
      </c>
      <c r="M40" s="7">
        <f t="shared" si="0"/>
        <v>29574.330762950194</v>
      </c>
      <c r="N40" s="7">
        <f t="shared" si="0"/>
        <v>44724.701840762922</v>
      </c>
    </row>
    <row r="41" spans="2:14" x14ac:dyDescent="0.25">
      <c r="B41" s="5" t="s">
        <v>2</v>
      </c>
      <c r="C41" s="7">
        <f t="shared" si="0"/>
        <v>36937.864760934543</v>
      </c>
      <c r="D41" s="7">
        <f t="shared" si="0"/>
        <v>33139.390695472088</v>
      </c>
      <c r="E41" s="7">
        <f t="shared" si="0"/>
        <v>40802.399911465247</v>
      </c>
      <c r="F41" s="7">
        <f t="shared" si="0"/>
        <v>34320.35764807542</v>
      </c>
      <c r="G41" s="7">
        <f t="shared" si="0"/>
        <v>30868.052890374543</v>
      </c>
      <c r="H41" s="7">
        <f t="shared" si="0"/>
        <v>38550.528872530514</v>
      </c>
      <c r="I41" s="7">
        <f t="shared" si="0"/>
        <v>30697.864696443248</v>
      </c>
      <c r="J41" s="7">
        <f t="shared" si="0"/>
        <v>36564.941348379281</v>
      </c>
      <c r="K41" s="7">
        <f t="shared" si="0"/>
        <v>37989.600187693912</v>
      </c>
      <c r="L41" s="7">
        <f t="shared" si="0"/>
        <v>29783.859435218274</v>
      </c>
      <c r="M41" s="7">
        <f t="shared" si="0"/>
        <v>33411.906616025291</v>
      </c>
      <c r="N41" s="7">
        <f t="shared" si="0"/>
        <v>29652.869847069571</v>
      </c>
    </row>
    <row r="42" spans="2:14" x14ac:dyDescent="0.25">
      <c r="B42" s="5" t="s">
        <v>3</v>
      </c>
      <c r="C42" s="7">
        <f t="shared" si="0"/>
        <v>42956.032837478902</v>
      </c>
      <c r="D42" s="7">
        <f t="shared" si="0"/>
        <v>36135.766386996009</v>
      </c>
      <c r="E42" s="7">
        <f t="shared" si="0"/>
        <v>72648.381671159033</v>
      </c>
      <c r="F42" s="7">
        <f t="shared" si="0"/>
        <v>36458.01788172622</v>
      </c>
      <c r="G42" s="7">
        <f t="shared" si="0"/>
        <v>37070.967203323897</v>
      </c>
      <c r="H42" s="7">
        <f t="shared" si="0"/>
        <v>45823.361955276057</v>
      </c>
      <c r="I42" s="7">
        <f t="shared" si="0"/>
        <v>36661.822708130145</v>
      </c>
      <c r="J42" s="7">
        <f t="shared" si="0"/>
        <v>42541.964113327158</v>
      </c>
      <c r="K42" s="7">
        <f t="shared" si="0"/>
        <v>41005.560066537597</v>
      </c>
      <c r="L42" s="7">
        <f t="shared" si="0"/>
        <v>34955.208771238787</v>
      </c>
      <c r="M42" s="7">
        <f t="shared" si="0"/>
        <v>36117.633713328054</v>
      </c>
      <c r="N42" s="7">
        <f t="shared" si="0"/>
        <v>38174.316506240742</v>
      </c>
    </row>
    <row r="43" spans="2:14" x14ac:dyDescent="0.25">
      <c r="B43" s="5" t="s">
        <v>11</v>
      </c>
      <c r="C43" s="7">
        <f t="shared" si="0"/>
        <v>30906.749657274253</v>
      </c>
      <c r="D43" s="7">
        <f t="shared" si="0"/>
        <v>29177.936280236394</v>
      </c>
      <c r="E43" s="7">
        <f t="shared" si="0"/>
        <v>36458.851206247382</v>
      </c>
      <c r="F43" s="7">
        <f t="shared" si="0"/>
        <v>33760.006491872053</v>
      </c>
      <c r="G43" s="7">
        <f t="shared" si="0"/>
        <v>27032.469590490276</v>
      </c>
      <c r="H43" s="7">
        <f t="shared" si="0"/>
        <v>31206.5149110005</v>
      </c>
      <c r="I43" s="7">
        <f t="shared" si="0"/>
        <v>28273.178993244484</v>
      </c>
      <c r="J43" s="7">
        <f t="shared" si="0"/>
        <v>28612.936040169057</v>
      </c>
      <c r="K43" s="7">
        <f t="shared" si="0"/>
        <v>28934.277869389476</v>
      </c>
      <c r="L43" s="7">
        <f t="shared" si="0"/>
        <v>25916.963841033241</v>
      </c>
      <c r="M43" s="7">
        <f t="shared" si="0"/>
        <v>29236.67933947323</v>
      </c>
      <c r="N43" s="7">
        <f t="shared" si="0"/>
        <v>23961.260980411596</v>
      </c>
    </row>
    <row r="44" spans="2:14" x14ac:dyDescent="0.25">
      <c r="B44" s="5" t="s">
        <v>4</v>
      </c>
      <c r="C44" s="7">
        <f t="shared" si="0"/>
        <v>58584.908497267759</v>
      </c>
      <c r="D44" s="7">
        <f t="shared" si="0"/>
        <v>75445.069540171637</v>
      </c>
      <c r="E44" s="7">
        <f t="shared" si="0"/>
        <v>70833.297147539706</v>
      </c>
      <c r="F44" s="7">
        <f t="shared" si="0"/>
        <v>59880.610820595335</v>
      </c>
      <c r="G44" s="7">
        <f t="shared" si="0"/>
        <v>34122.705011011552</v>
      </c>
      <c r="H44" s="7">
        <f t="shared" si="0"/>
        <v>54828.557749614658</v>
      </c>
      <c r="I44" s="7">
        <f t="shared" si="0"/>
        <v>44785.750891679287</v>
      </c>
      <c r="J44" s="7">
        <f t="shared" si="0"/>
        <v>45079.30730509058</v>
      </c>
      <c r="K44" s="7">
        <f t="shared" si="0"/>
        <v>49031.343913706594</v>
      </c>
      <c r="L44" s="7">
        <f t="shared" si="0"/>
        <v>37852.272601658115</v>
      </c>
      <c r="M44" s="7">
        <f t="shared" si="0"/>
        <v>39036.400124561202</v>
      </c>
      <c r="N44" s="7">
        <f t="shared" si="0"/>
        <v>32182.352250071206</v>
      </c>
    </row>
    <row r="45" spans="2:14" x14ac:dyDescent="0.25">
      <c r="B45" s="5" t="s">
        <v>10</v>
      </c>
      <c r="C45" s="7">
        <f t="shared" si="0"/>
        <v>52573.385640935463</v>
      </c>
      <c r="D45" s="7">
        <f t="shared" si="0"/>
        <v>43339.558855798037</v>
      </c>
      <c r="E45" s="7">
        <f t="shared" si="0"/>
        <v>74407.025460612218</v>
      </c>
      <c r="F45" s="7">
        <f t="shared" si="0"/>
        <v>47197.344642150281</v>
      </c>
      <c r="G45" s="7">
        <f t="shared" si="0"/>
        <v>34653.55362110195</v>
      </c>
      <c r="H45" s="7">
        <f t="shared" si="0"/>
        <v>48542.181147222582</v>
      </c>
      <c r="I45" s="7">
        <f t="shared" si="0"/>
        <v>43178.633916252758</v>
      </c>
      <c r="J45" s="7">
        <f t="shared" si="0"/>
        <v>39245.900216239192</v>
      </c>
      <c r="K45" s="7">
        <f t="shared" si="0"/>
        <v>46574.955269674923</v>
      </c>
      <c r="L45" s="7">
        <f t="shared" si="0"/>
        <v>34172.684178935844</v>
      </c>
      <c r="M45" s="7">
        <f t="shared" si="0"/>
        <v>42614.317161482475</v>
      </c>
      <c r="N45" s="7">
        <f t="shared" si="0"/>
        <v>28459.430972388956</v>
      </c>
    </row>
    <row r="46" spans="2:14" x14ac:dyDescent="0.25">
      <c r="B46" s="5" t="s">
        <v>9</v>
      </c>
      <c r="C46" s="7">
        <f t="shared" si="0"/>
        <v>42364.806567913402</v>
      </c>
      <c r="D46" s="7">
        <f t="shared" si="0"/>
        <v>46333.64071988732</v>
      </c>
      <c r="E46" s="7">
        <f t="shared" si="0"/>
        <v>60648.292306661402</v>
      </c>
      <c r="F46" s="7">
        <f t="shared" si="0"/>
        <v>39511.727058488919</v>
      </c>
      <c r="G46" s="7">
        <f t="shared" si="0"/>
        <v>28789.057388028206</v>
      </c>
      <c r="H46" s="7">
        <f t="shared" si="0"/>
        <v>42036.94659140252</v>
      </c>
      <c r="I46" s="7">
        <f t="shared" si="0"/>
        <v>34846.407535208717</v>
      </c>
      <c r="J46" s="7">
        <f t="shared" si="0"/>
        <v>35807.154048584875</v>
      </c>
      <c r="K46" s="7">
        <f t="shared" si="0"/>
        <v>41980.026345459337</v>
      </c>
      <c r="L46" s="7">
        <f t="shared" si="0"/>
        <v>28950.574090058984</v>
      </c>
      <c r="M46" s="7">
        <f t="shared" si="0"/>
        <v>29921.510093976154</v>
      </c>
      <c r="N46" s="7">
        <f t="shared" si="0"/>
        <v>23655.027391117172</v>
      </c>
    </row>
    <row r="47" spans="2:14" x14ac:dyDescent="0.25">
      <c r="B47" s="5" t="s">
        <v>8</v>
      </c>
      <c r="C47" s="7">
        <f t="shared" si="0"/>
        <v>31328.018048168204</v>
      </c>
      <c r="D47" s="7">
        <f t="shared" si="0"/>
        <v>30422.403361480214</v>
      </c>
      <c r="E47" s="7">
        <f t="shared" si="0"/>
        <v>38832.433385985809</v>
      </c>
      <c r="F47" s="7">
        <f t="shared" si="0"/>
        <v>32265.362082815598</v>
      </c>
      <c r="G47" s="7">
        <f t="shared" si="0"/>
        <v>28918.120950956334</v>
      </c>
      <c r="H47" s="7">
        <f t="shared" si="0"/>
        <v>33031.06078782033</v>
      </c>
      <c r="I47" s="7">
        <f t="shared" si="0"/>
        <v>30629.953724914478</v>
      </c>
      <c r="J47" s="7">
        <f t="shared" si="0"/>
        <v>29939.137841257594</v>
      </c>
      <c r="K47" s="7">
        <f t="shared" si="0"/>
        <v>31068.904137162575</v>
      </c>
      <c r="L47" s="7">
        <f t="shared" si="0"/>
        <v>29658.109494937646</v>
      </c>
      <c r="M47" s="7">
        <f t="shared" si="0"/>
        <v>32447.357640176484</v>
      </c>
      <c r="N47" s="7">
        <f t="shared" si="0"/>
        <v>26986.90230273582</v>
      </c>
    </row>
    <row r="48" spans="2:14" x14ac:dyDescent="0.25">
      <c r="B48" s="5" t="s">
        <v>7</v>
      </c>
      <c r="C48" s="7">
        <f t="shared" si="0"/>
        <v>15109.247410405329</v>
      </c>
      <c r="D48" s="7">
        <f t="shared" si="0"/>
        <v>13240.514409806787</v>
      </c>
      <c r="E48" s="7">
        <f t="shared" si="0"/>
        <v>23500.190169477879</v>
      </c>
      <c r="F48" s="7">
        <f t="shared" si="0"/>
        <v>14519.925548930785</v>
      </c>
      <c r="G48" s="7">
        <f t="shared" si="0"/>
        <v>11598.463943637564</v>
      </c>
      <c r="H48" s="7">
        <f t="shared" si="0"/>
        <v>16008.363679528673</v>
      </c>
      <c r="I48" s="7">
        <f t="shared" si="0"/>
        <v>13360.147536513032</v>
      </c>
      <c r="J48" s="7">
        <f t="shared" si="0"/>
        <v>12216.470972536148</v>
      </c>
      <c r="K48" s="7">
        <f t="shared" si="0"/>
        <v>13457.19740792333</v>
      </c>
      <c r="L48" s="7">
        <f t="shared" si="0"/>
        <v>12192.234773008633</v>
      </c>
      <c r="M48" s="7">
        <f t="shared" si="0"/>
        <v>14298.35151086234</v>
      </c>
      <c r="N48" s="7">
        <f t="shared" si="0"/>
        <v>11059.484226517552</v>
      </c>
    </row>
    <row r="49" spans="2:14" x14ac:dyDescent="0.25">
      <c r="B49" s="5" t="s">
        <v>6</v>
      </c>
      <c r="C49" s="7">
        <f t="shared" si="0"/>
        <v>22357.801118619751</v>
      </c>
      <c r="D49" s="7">
        <f t="shared" si="0"/>
        <v>25753.415050094136</v>
      </c>
      <c r="E49" s="7">
        <f t="shared" si="0"/>
        <v>47615.120936407831</v>
      </c>
      <c r="F49" s="7">
        <f t="shared" si="0"/>
        <v>23101.784795169384</v>
      </c>
      <c r="G49" s="7">
        <f t="shared" si="0"/>
        <v>20327.208626246458</v>
      </c>
      <c r="H49" s="7">
        <f t="shared" si="0"/>
        <v>24686.849605962067</v>
      </c>
      <c r="I49" s="7">
        <f t="shared" si="0"/>
        <v>21162.669552729189</v>
      </c>
      <c r="J49" s="7">
        <f t="shared" si="0"/>
        <v>20548.631846772823</v>
      </c>
      <c r="K49" s="7">
        <f t="shared" si="0"/>
        <v>20462.145430729262</v>
      </c>
      <c r="L49" s="7">
        <f t="shared" si="0"/>
        <v>20622.001459359995</v>
      </c>
      <c r="M49" s="7">
        <f t="shared" si="0"/>
        <v>21498.133202080877</v>
      </c>
      <c r="N49" s="7">
        <f t="shared" si="0"/>
        <v>17636.007889990982</v>
      </c>
    </row>
    <row r="51" spans="2:14" x14ac:dyDescent="0.25">
      <c r="B51" s="105" t="s">
        <v>105</v>
      </c>
      <c r="C51" s="1" t="s">
        <v>0</v>
      </c>
      <c r="D51" s="1" t="s">
        <v>1</v>
      </c>
      <c r="E51" s="1" t="s">
        <v>33</v>
      </c>
      <c r="F51" s="1" t="s">
        <v>34</v>
      </c>
      <c r="G51" s="1" t="s">
        <v>35</v>
      </c>
      <c r="H51" s="1" t="s">
        <v>36</v>
      </c>
      <c r="I51" s="1" t="s">
        <v>37</v>
      </c>
      <c r="J51" s="1" t="s">
        <v>38</v>
      </c>
      <c r="K51" s="1" t="s">
        <v>39</v>
      </c>
      <c r="L51" s="1" t="s">
        <v>40</v>
      </c>
      <c r="M51" s="1" t="s">
        <v>41</v>
      </c>
      <c r="N51" s="1" t="s">
        <v>42</v>
      </c>
    </row>
    <row r="52" spans="2:14" x14ac:dyDescent="0.25">
      <c r="B52" s="3" t="s">
        <v>17</v>
      </c>
      <c r="C52" s="19">
        <f t="shared" ref="C52:N65" si="1">(C4/C$4)/($C4/$C$4)</f>
        <v>1</v>
      </c>
      <c r="D52" s="19">
        <f t="shared" si="1"/>
        <v>1</v>
      </c>
      <c r="E52" s="19">
        <f t="shared" si="1"/>
        <v>1</v>
      </c>
      <c r="F52" s="19">
        <f t="shared" si="1"/>
        <v>1</v>
      </c>
      <c r="G52" s="19">
        <f t="shared" si="1"/>
        <v>1</v>
      </c>
      <c r="H52" s="19">
        <f t="shared" si="1"/>
        <v>1</v>
      </c>
      <c r="I52" s="19">
        <f t="shared" si="1"/>
        <v>1</v>
      </c>
      <c r="J52" s="19">
        <f t="shared" si="1"/>
        <v>1</v>
      </c>
      <c r="K52" s="19">
        <f t="shared" si="1"/>
        <v>1</v>
      </c>
      <c r="L52" s="19">
        <f t="shared" si="1"/>
        <v>1</v>
      </c>
      <c r="M52" s="19">
        <f t="shared" si="1"/>
        <v>1</v>
      </c>
      <c r="N52" s="19">
        <f t="shared" si="1"/>
        <v>1</v>
      </c>
    </row>
    <row r="53" spans="2:14" x14ac:dyDescent="0.25">
      <c r="B53" s="3" t="s">
        <v>46</v>
      </c>
      <c r="C53" s="19">
        <f t="shared" si="1"/>
        <v>1</v>
      </c>
      <c r="D53" s="19">
        <f t="shared" si="1"/>
        <v>2.0219289595718126</v>
      </c>
      <c r="E53" s="19">
        <f t="shared" si="1"/>
        <v>13.059642466733699</v>
      </c>
      <c r="F53" s="19">
        <f t="shared" si="1"/>
        <v>1.1308294702809714</v>
      </c>
      <c r="G53" s="19">
        <f t="shared" si="1"/>
        <v>1.0060034916717022</v>
      </c>
      <c r="H53" s="19">
        <f t="shared" si="1"/>
        <v>2.3908503784612485</v>
      </c>
      <c r="I53" s="19">
        <f t="shared" si="1"/>
        <v>0.78719877598618659</v>
      </c>
      <c r="J53" s="19">
        <f t="shared" si="1"/>
        <v>0.71328067092027492</v>
      </c>
      <c r="K53" s="19">
        <f t="shared" si="1"/>
        <v>0.92851534228596888</v>
      </c>
      <c r="L53" s="19">
        <f t="shared" si="1"/>
        <v>0.77809174448495688</v>
      </c>
      <c r="M53" s="19">
        <f t="shared" si="1"/>
        <v>0.91063510184196139</v>
      </c>
      <c r="N53" s="19">
        <f t="shared" si="1"/>
        <v>1.4870100623255578</v>
      </c>
    </row>
    <row r="54" spans="2:14" x14ac:dyDescent="0.25">
      <c r="B54" s="3" t="s">
        <v>45</v>
      </c>
      <c r="C54" s="19">
        <f t="shared" si="1"/>
        <v>1</v>
      </c>
      <c r="D54" s="19">
        <f t="shared" si="1"/>
        <v>1.1516965272795532</v>
      </c>
      <c r="E54" s="19">
        <f t="shared" si="1"/>
        <v>1.4956165534521417</v>
      </c>
      <c r="F54" s="19">
        <f t="shared" si="1"/>
        <v>1.077249306651177</v>
      </c>
      <c r="G54" s="19">
        <f t="shared" si="1"/>
        <v>1.3307237192023724</v>
      </c>
      <c r="H54" s="19">
        <f t="shared" si="1"/>
        <v>1.1595804786296988</v>
      </c>
      <c r="I54" s="19">
        <f t="shared" si="1"/>
        <v>1.2190476264538785</v>
      </c>
      <c r="J54" s="19">
        <f t="shared" si="1"/>
        <v>0.69722947055475493</v>
      </c>
      <c r="K54" s="19">
        <f t="shared" si="1"/>
        <v>0.70920315352494745</v>
      </c>
      <c r="L54" s="19">
        <f t="shared" si="1"/>
        <v>1.5014594919310442</v>
      </c>
      <c r="M54" s="19">
        <f t="shared" si="1"/>
        <v>0.88226012303932122</v>
      </c>
      <c r="N54" s="19">
        <f t="shared" si="1"/>
        <v>1.742209621094849</v>
      </c>
    </row>
    <row r="55" spans="2:14" x14ac:dyDescent="0.25">
      <c r="B55" s="5" t="s">
        <v>44</v>
      </c>
      <c r="C55" s="19">
        <f t="shared" si="1"/>
        <v>1</v>
      </c>
      <c r="D55" s="19">
        <f t="shared" si="1"/>
        <v>0.95884483455335312</v>
      </c>
      <c r="E55" s="19">
        <f t="shared" si="1"/>
        <v>7.1596611566159957E-2</v>
      </c>
      <c r="F55" s="19">
        <f t="shared" si="1"/>
        <v>0.924847622918896</v>
      </c>
      <c r="G55" s="19">
        <f t="shared" si="1"/>
        <v>0.97168910251491925</v>
      </c>
      <c r="H55" s="19">
        <f t="shared" si="1"/>
        <v>0.90313939063839122</v>
      </c>
      <c r="I55" s="19">
        <f t="shared" si="1"/>
        <v>1.0086322504599428</v>
      </c>
      <c r="J55" s="19">
        <f t="shared" si="1"/>
        <v>0.97347090092516186</v>
      </c>
      <c r="K55" s="19">
        <f t="shared" si="1"/>
        <v>0.83574032458425951</v>
      </c>
      <c r="L55" s="19">
        <f t="shared" si="1"/>
        <v>1.0711403921313443</v>
      </c>
      <c r="M55" s="19">
        <f t="shared" si="1"/>
        <v>0.94800037056799469</v>
      </c>
      <c r="N55" s="19">
        <f t="shared" si="1"/>
        <v>1.0888546150064871</v>
      </c>
    </row>
    <row r="56" spans="2:14" x14ac:dyDescent="0.25">
      <c r="B56" s="6" t="s">
        <v>12</v>
      </c>
      <c r="C56" s="19">
        <f t="shared" si="1"/>
        <v>1</v>
      </c>
      <c r="D56" s="19">
        <f t="shared" si="1"/>
        <v>0.51674543895340297</v>
      </c>
      <c r="E56" s="19">
        <f t="shared" si="1"/>
        <v>7.1795357657141907E-3</v>
      </c>
      <c r="F56" s="19">
        <f t="shared" si="1"/>
        <v>0.70118894860465186</v>
      </c>
      <c r="G56" s="19">
        <f t="shared" si="1"/>
        <v>1.1503491042188752</v>
      </c>
      <c r="H56" s="19">
        <f t="shared" si="1"/>
        <v>0.19557553959959853</v>
      </c>
      <c r="I56" s="19">
        <f t="shared" si="1"/>
        <v>0.69786142822178976</v>
      </c>
      <c r="J56" s="19">
        <f t="shared" si="1"/>
        <v>0.38075475337369175</v>
      </c>
      <c r="K56" s="19">
        <f t="shared" si="1"/>
        <v>0.56822248427686362</v>
      </c>
      <c r="L56" s="19">
        <f t="shared" si="1"/>
        <v>0.60718801206014938</v>
      </c>
      <c r="M56" s="19">
        <f t="shared" si="1"/>
        <v>0.31451074999112189</v>
      </c>
      <c r="N56" s="19">
        <f t="shared" si="1"/>
        <v>2.5019050580698083</v>
      </c>
    </row>
    <row r="57" spans="2:14" x14ac:dyDescent="0.25">
      <c r="B57" s="5" t="s">
        <v>2</v>
      </c>
      <c r="C57" s="19">
        <f t="shared" si="1"/>
        <v>1</v>
      </c>
      <c r="D57" s="19">
        <f t="shared" si="1"/>
        <v>1.1910204036002829</v>
      </c>
      <c r="E57" s="19">
        <f t="shared" si="1"/>
        <v>0.34658230083365604</v>
      </c>
      <c r="F57" s="19">
        <f t="shared" si="1"/>
        <v>1.0274989412736306</v>
      </c>
      <c r="G57" s="19">
        <f t="shared" si="1"/>
        <v>0.97296720596544761</v>
      </c>
      <c r="H57" s="19">
        <f t="shared" si="1"/>
        <v>1.291925927457422</v>
      </c>
      <c r="I57" s="19">
        <f t="shared" si="1"/>
        <v>1.1640640389414192</v>
      </c>
      <c r="J57" s="19">
        <f t="shared" si="1"/>
        <v>0.87299138671481313</v>
      </c>
      <c r="K57" s="19">
        <f t="shared" si="1"/>
        <v>0.86907580417870522</v>
      </c>
      <c r="L57" s="19">
        <f t="shared" si="1"/>
        <v>1.2243509110337132</v>
      </c>
      <c r="M57" s="19">
        <f t="shared" si="1"/>
        <v>0.91888745311901709</v>
      </c>
      <c r="N57" s="19">
        <f t="shared" si="1"/>
        <v>0.96575967193709988</v>
      </c>
    </row>
    <row r="58" spans="2:14" x14ac:dyDescent="0.25">
      <c r="B58" s="5" t="s">
        <v>3</v>
      </c>
      <c r="C58" s="19">
        <f t="shared" si="1"/>
        <v>1</v>
      </c>
      <c r="D58" s="19">
        <f t="shared" si="1"/>
        <v>0.79182380765753613</v>
      </c>
      <c r="E58" s="19">
        <f t="shared" si="1"/>
        <v>4.3744901811940969E-2</v>
      </c>
      <c r="F58" s="19">
        <f t="shared" si="1"/>
        <v>1.0247330953222364</v>
      </c>
      <c r="G58" s="19">
        <f t="shared" si="1"/>
        <v>1.3212528540673658</v>
      </c>
      <c r="H58" s="19">
        <f t="shared" si="1"/>
        <v>0.54236927266838442</v>
      </c>
      <c r="I58" s="19">
        <f t="shared" si="1"/>
        <v>1.4738972956430119</v>
      </c>
      <c r="J58" s="19">
        <f t="shared" si="1"/>
        <v>1.3916144211095594</v>
      </c>
      <c r="K58" s="19">
        <f t="shared" si="1"/>
        <v>1.1645691651587</v>
      </c>
      <c r="L58" s="19">
        <f t="shared" si="1"/>
        <v>1.3809967682407891</v>
      </c>
      <c r="M58" s="19">
        <f t="shared" si="1"/>
        <v>1.37397379963924</v>
      </c>
      <c r="N58" s="19">
        <f t="shared" si="1"/>
        <v>0.82705538545186985</v>
      </c>
    </row>
    <row r="59" spans="2:14" x14ac:dyDescent="0.25">
      <c r="B59" s="5" t="s">
        <v>11</v>
      </c>
      <c r="C59" s="19">
        <f t="shared" si="1"/>
        <v>1</v>
      </c>
      <c r="D59" s="19">
        <f t="shared" si="1"/>
        <v>0.9402552269333011</v>
      </c>
      <c r="E59" s="19">
        <f t="shared" si="1"/>
        <v>0.22689536277201391</v>
      </c>
      <c r="F59" s="19">
        <f t="shared" si="1"/>
        <v>1.1034632864172804</v>
      </c>
      <c r="G59" s="19">
        <f t="shared" si="1"/>
        <v>1.1046822110177705</v>
      </c>
      <c r="H59" s="19">
        <f t="shared" si="1"/>
        <v>0.97920026768144808</v>
      </c>
      <c r="I59" s="19">
        <f t="shared" si="1"/>
        <v>0.98091223191653509</v>
      </c>
      <c r="J59" s="19">
        <f t="shared" si="1"/>
        <v>1.0100906478497651</v>
      </c>
      <c r="K59" s="19">
        <f t="shared" si="1"/>
        <v>1.0194738923690536</v>
      </c>
      <c r="L59" s="19">
        <f t="shared" si="1"/>
        <v>1.0000437694714588</v>
      </c>
      <c r="M59" s="19">
        <f t="shared" si="1"/>
        <v>1.1278183886654998</v>
      </c>
      <c r="N59" s="19">
        <f t="shared" si="1"/>
        <v>1.0358921200642413</v>
      </c>
    </row>
    <row r="60" spans="2:14" x14ac:dyDescent="0.25">
      <c r="B60" s="5" t="s">
        <v>4</v>
      </c>
      <c r="C60" s="19">
        <f t="shared" si="1"/>
        <v>1</v>
      </c>
      <c r="D60" s="19">
        <f t="shared" si="1"/>
        <v>1.2383748535903945</v>
      </c>
      <c r="E60" s="19">
        <f t="shared" si="1"/>
        <v>1.443919723273291</v>
      </c>
      <c r="F60" s="19">
        <f t="shared" si="1"/>
        <v>1.3206361250937673</v>
      </c>
      <c r="G60" s="19">
        <f t="shared" si="1"/>
        <v>0.67561732941760044</v>
      </c>
      <c r="H60" s="19">
        <f t="shared" si="1"/>
        <v>0.87150125173293214</v>
      </c>
      <c r="I60" s="19">
        <f t="shared" si="1"/>
        <v>0.76097353656822608</v>
      </c>
      <c r="J60" s="19">
        <f t="shared" si="1"/>
        <v>0.6983062862756485</v>
      </c>
      <c r="K60" s="19">
        <f t="shared" si="1"/>
        <v>0.87612980086122394</v>
      </c>
      <c r="L60" s="19">
        <f t="shared" si="1"/>
        <v>0.5985536534287077</v>
      </c>
      <c r="M60" s="19">
        <f t="shared" si="1"/>
        <v>0.7118639315468267</v>
      </c>
      <c r="N60" s="19">
        <f t="shared" si="1"/>
        <v>0.7338572229811281</v>
      </c>
    </row>
    <row r="61" spans="2:14" x14ac:dyDescent="0.25">
      <c r="B61" s="5" t="s">
        <v>10</v>
      </c>
      <c r="C61" s="19">
        <f t="shared" si="1"/>
        <v>1</v>
      </c>
      <c r="D61" s="19">
        <f t="shared" si="1"/>
        <v>0.88020404826815657</v>
      </c>
      <c r="E61" s="19">
        <f t="shared" si="1"/>
        <v>0.74313755409558024</v>
      </c>
      <c r="F61" s="19">
        <f t="shared" si="1"/>
        <v>0.90761786940532874</v>
      </c>
      <c r="G61" s="19">
        <f t="shared" si="1"/>
        <v>0.79916297701867423</v>
      </c>
      <c r="H61" s="19">
        <f t="shared" si="1"/>
        <v>1.0476707883037724</v>
      </c>
      <c r="I61" s="19">
        <f t="shared" si="1"/>
        <v>0.77346463034374713</v>
      </c>
      <c r="J61" s="19">
        <f t="shared" si="1"/>
        <v>0.92135258339737391</v>
      </c>
      <c r="K61" s="19">
        <f t="shared" si="1"/>
        <v>1.0436693939800805</v>
      </c>
      <c r="L61" s="19">
        <f t="shared" si="1"/>
        <v>0.80039214216400645</v>
      </c>
      <c r="M61" s="19">
        <f t="shared" si="1"/>
        <v>0.88038141824208616</v>
      </c>
      <c r="N61" s="19">
        <f t="shared" si="1"/>
        <v>0.70794632212167852</v>
      </c>
    </row>
    <row r="62" spans="2:14" x14ac:dyDescent="0.25">
      <c r="B62" s="5" t="s">
        <v>9</v>
      </c>
      <c r="C62" s="19">
        <f t="shared" si="1"/>
        <v>1</v>
      </c>
      <c r="D62" s="19">
        <f t="shared" si="1"/>
        <v>1.2874844053511556</v>
      </c>
      <c r="E62" s="19">
        <f t="shared" si="1"/>
        <v>1.6482001568401867</v>
      </c>
      <c r="F62" s="19">
        <f t="shared" si="1"/>
        <v>1.0801098039442483</v>
      </c>
      <c r="G62" s="19">
        <f t="shared" si="1"/>
        <v>0.72582187716362689</v>
      </c>
      <c r="H62" s="19">
        <f t="shared" si="1"/>
        <v>1.1753743773686061</v>
      </c>
      <c r="I62" s="19">
        <f t="shared" si="1"/>
        <v>0.893530342259646</v>
      </c>
      <c r="J62" s="19">
        <f t="shared" si="1"/>
        <v>0.91471025340576317</v>
      </c>
      <c r="K62" s="19">
        <f t="shared" si="1"/>
        <v>0.85918797857497087</v>
      </c>
      <c r="L62" s="19">
        <f t="shared" si="1"/>
        <v>0.8347281480830181</v>
      </c>
      <c r="M62" s="19">
        <f t="shared" si="1"/>
        <v>0.89922518406584573</v>
      </c>
      <c r="N62" s="19">
        <f t="shared" si="1"/>
        <v>0.63445837189049137</v>
      </c>
    </row>
    <row r="63" spans="2:14" x14ac:dyDescent="0.25">
      <c r="B63" s="5" t="s">
        <v>8</v>
      </c>
      <c r="C63" s="19">
        <f t="shared" si="1"/>
        <v>1</v>
      </c>
      <c r="D63" s="19">
        <f t="shared" si="1"/>
        <v>0.81669742680797974</v>
      </c>
      <c r="E63" s="19">
        <f t="shared" si="1"/>
        <v>1.0971760102761292</v>
      </c>
      <c r="F63" s="19">
        <f t="shared" si="1"/>
        <v>0.76753160594173941</v>
      </c>
      <c r="G63" s="19">
        <f t="shared" si="1"/>
        <v>0.9653525251197379</v>
      </c>
      <c r="H63" s="19">
        <f t="shared" si="1"/>
        <v>1.1236337492203943</v>
      </c>
      <c r="I63" s="19">
        <f t="shared" si="1"/>
        <v>0.84604189583468514</v>
      </c>
      <c r="J63" s="19">
        <f t="shared" si="1"/>
        <v>1.078465094498624</v>
      </c>
      <c r="K63" s="19">
        <f t="shared" si="1"/>
        <v>1.4036559847961674</v>
      </c>
      <c r="L63" s="19">
        <f t="shared" si="1"/>
        <v>0.67718773855940351</v>
      </c>
      <c r="M63" s="19">
        <f t="shared" si="1"/>
        <v>0.89516180093438347</v>
      </c>
      <c r="N63" s="19">
        <f t="shared" si="1"/>
        <v>1.2472237693905421</v>
      </c>
    </row>
    <row r="64" spans="2:14" x14ac:dyDescent="0.25">
      <c r="B64" s="5" t="s">
        <v>7</v>
      </c>
      <c r="C64" s="19">
        <f t="shared" si="1"/>
        <v>1</v>
      </c>
      <c r="D64" s="19">
        <f t="shared" si="1"/>
        <v>0.94410607667987623</v>
      </c>
      <c r="E64" s="19">
        <f t="shared" si="1"/>
        <v>0.85464141473526256</v>
      </c>
      <c r="F64" s="19">
        <f t="shared" si="1"/>
        <v>0.93707821781934053</v>
      </c>
      <c r="G64" s="19">
        <f t="shared" si="1"/>
        <v>0.93362258882307259</v>
      </c>
      <c r="H64" s="19">
        <f t="shared" si="1"/>
        <v>0.940525121948109</v>
      </c>
      <c r="I64" s="19">
        <f t="shared" si="1"/>
        <v>0.91576597164178308</v>
      </c>
      <c r="J64" s="19">
        <f t="shared" si="1"/>
        <v>0.96103588897017056</v>
      </c>
      <c r="K64" s="19">
        <f t="shared" si="1"/>
        <v>0.88427318923143139</v>
      </c>
      <c r="L64" s="19">
        <f t="shared" si="1"/>
        <v>1.1218158747323876</v>
      </c>
      <c r="M64" s="19">
        <f t="shared" si="1"/>
        <v>0.95631626816018567</v>
      </c>
      <c r="N64" s="19">
        <f t="shared" si="1"/>
        <v>0.98714867545240459</v>
      </c>
    </row>
    <row r="65" spans="2:14" x14ac:dyDescent="0.25">
      <c r="B65" s="5" t="s">
        <v>6</v>
      </c>
      <c r="C65" s="19">
        <f t="shared" si="1"/>
        <v>1</v>
      </c>
      <c r="D65" s="19">
        <f t="shared" si="1"/>
        <v>1.0873353852949852</v>
      </c>
      <c r="E65" s="19">
        <f t="shared" si="1"/>
        <v>2.5213538913206488</v>
      </c>
      <c r="F65" s="19">
        <f t="shared" si="1"/>
        <v>0.79915874097000161</v>
      </c>
      <c r="G65" s="19">
        <f t="shared" si="1"/>
        <v>0.82331159193973535</v>
      </c>
      <c r="H65" s="19">
        <f t="shared" si="1"/>
        <v>1.1268938612888268</v>
      </c>
      <c r="I65" s="19">
        <f t="shared" si="1"/>
        <v>0.7860438828197045</v>
      </c>
      <c r="J65" s="19">
        <f t="shared" si="1"/>
        <v>1.0018249784565654</v>
      </c>
      <c r="K65" s="19">
        <f t="shared" si="1"/>
        <v>1.0290874988360181</v>
      </c>
      <c r="L65" s="19">
        <f t="shared" si="1"/>
        <v>0.81348152446422872</v>
      </c>
      <c r="M65" s="19">
        <f t="shared" si="1"/>
        <v>0.81683082169914023</v>
      </c>
      <c r="N65" s="19">
        <f t="shared" si="1"/>
        <v>1.0126437450323091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AF74"/>
  <sheetViews>
    <sheetView topLeftCell="A20" workbookViewId="0">
      <selection activeCell="P29" sqref="P29"/>
    </sheetView>
  </sheetViews>
  <sheetFormatPr defaultColWidth="8.85546875" defaultRowHeight="15" x14ac:dyDescent="0.25"/>
  <cols>
    <col min="3" max="3" width="8.42578125" customWidth="1"/>
    <col min="7" max="8" width="12.42578125" customWidth="1"/>
    <col min="9" max="9" width="14.140625" bestFit="1" customWidth="1"/>
    <col min="11" max="11" width="12.28515625" customWidth="1"/>
    <col min="15" max="15" width="11.42578125" customWidth="1"/>
  </cols>
  <sheetData>
    <row r="2" spans="2:32" ht="75" x14ac:dyDescent="0.25">
      <c r="B2" s="1"/>
      <c r="C2" s="21" t="s">
        <v>17</v>
      </c>
      <c r="D2" s="21" t="s">
        <v>46</v>
      </c>
      <c r="E2" s="21" t="s">
        <v>45</v>
      </c>
      <c r="F2" s="21" t="s">
        <v>44</v>
      </c>
      <c r="G2" s="22" t="s">
        <v>12</v>
      </c>
      <c r="H2" s="21" t="s">
        <v>2</v>
      </c>
      <c r="I2" s="21" t="s">
        <v>3</v>
      </c>
      <c r="J2" s="21" t="s">
        <v>11</v>
      </c>
      <c r="K2" s="21" t="s">
        <v>4</v>
      </c>
      <c r="L2" s="21" t="s">
        <v>10</v>
      </c>
      <c r="M2" s="21" t="s">
        <v>9</v>
      </c>
      <c r="N2" s="21" t="s">
        <v>8</v>
      </c>
      <c r="O2" s="21" t="s">
        <v>7</v>
      </c>
      <c r="P2" s="21" t="s">
        <v>6</v>
      </c>
    </row>
    <row r="3" spans="2:32" x14ac:dyDescent="0.25">
      <c r="B3" t="s">
        <v>0</v>
      </c>
      <c r="C3" s="9">
        <v>35331.201181126358</v>
      </c>
      <c r="D3" s="9">
        <v>46250.843665839639</v>
      </c>
      <c r="E3" s="9">
        <v>36304.365829059265</v>
      </c>
      <c r="F3" s="9">
        <v>32375.401482338828</v>
      </c>
      <c r="G3" s="9">
        <v>30993.805499174454</v>
      </c>
      <c r="H3" s="9">
        <v>36937.864760934543</v>
      </c>
      <c r="I3" s="9">
        <v>42956.032837478902</v>
      </c>
      <c r="J3" s="9">
        <v>30906.749657274253</v>
      </c>
      <c r="K3" s="9">
        <v>58584.908497267759</v>
      </c>
      <c r="L3" s="9">
        <v>52573.385640935463</v>
      </c>
      <c r="M3" s="9">
        <v>42364.806567913402</v>
      </c>
      <c r="N3" s="9">
        <v>31328.018048168204</v>
      </c>
      <c r="O3" s="9">
        <v>15109.247410405329</v>
      </c>
      <c r="P3" s="9">
        <v>22357.801118619751</v>
      </c>
      <c r="S3" s="7">
        <v>47022.053956593103</v>
      </c>
      <c r="T3" s="7">
        <v>93920.292517006805</v>
      </c>
      <c r="U3" s="7">
        <v>41110.353626257282</v>
      </c>
      <c r="V3" s="7">
        <v>36915.495669987897</v>
      </c>
      <c r="W3" s="7">
        <v>34889.273440564924</v>
      </c>
      <c r="X3" s="7">
        <v>47605.091312931887</v>
      </c>
      <c r="Y3" s="7">
        <v>56122.347447073473</v>
      </c>
      <c r="Z3" s="7">
        <v>36664.229866466056</v>
      </c>
      <c r="AA3" s="7">
        <v>103015.20131291029</v>
      </c>
      <c r="AB3" s="7">
        <v>67241.68879878358</v>
      </c>
      <c r="AC3" s="7">
        <v>59309.748261031171</v>
      </c>
      <c r="AD3" s="7">
        <v>46626.058251930648</v>
      </c>
      <c r="AE3" s="7">
        <v>19348.008547921785</v>
      </c>
      <c r="AF3" s="7">
        <v>40394.566516756131</v>
      </c>
    </row>
    <row r="4" spans="2:32" x14ac:dyDescent="0.25">
      <c r="B4" t="s">
        <v>1</v>
      </c>
      <c r="C4" s="9">
        <v>35171.829093966233</v>
      </c>
      <c r="D4" s="9">
        <v>51199.609714640603</v>
      </c>
      <c r="E4" s="9">
        <v>34076.698747825823</v>
      </c>
      <c r="F4" s="9">
        <v>29765.567885068416</v>
      </c>
      <c r="G4" s="9">
        <v>29380.431648181584</v>
      </c>
      <c r="H4" s="9">
        <v>33139.390695472088</v>
      </c>
      <c r="I4" s="9">
        <v>36135.766386996009</v>
      </c>
      <c r="J4" s="9">
        <v>29177.936280236394</v>
      </c>
      <c r="K4" s="9">
        <v>75445.069540171637</v>
      </c>
      <c r="L4" s="9">
        <v>43339.558855798037</v>
      </c>
      <c r="M4" s="9">
        <v>46333.64071988732</v>
      </c>
      <c r="N4" s="9">
        <v>30422.403361480214</v>
      </c>
      <c r="O4" s="9">
        <v>13240.514409806787</v>
      </c>
      <c r="P4" s="9">
        <v>25753.415050094136</v>
      </c>
    </row>
    <row r="5" spans="2:32" x14ac:dyDescent="0.25">
      <c r="B5" t="s">
        <v>33</v>
      </c>
      <c r="C5" s="9">
        <v>52866.314762040245</v>
      </c>
      <c r="D5" s="9">
        <v>61207.280283287357</v>
      </c>
      <c r="E5" s="9">
        <v>43534.657942407393</v>
      </c>
      <c r="F5" s="9">
        <v>52299.897175141246</v>
      </c>
      <c r="G5" s="9"/>
      <c r="H5" s="9">
        <v>40802.399911465247</v>
      </c>
      <c r="I5" s="9">
        <v>72648.381671159033</v>
      </c>
      <c r="J5" s="9">
        <v>36458.851206247382</v>
      </c>
      <c r="K5" s="9">
        <v>70833.297147539706</v>
      </c>
      <c r="L5" s="9">
        <v>74407.025460612218</v>
      </c>
      <c r="M5" s="9">
        <v>60648.292306661402</v>
      </c>
      <c r="N5" s="9">
        <v>38832.433385985809</v>
      </c>
      <c r="O5" s="9">
        <v>23500.190169477879</v>
      </c>
      <c r="P5" s="9">
        <v>47615.120936407831</v>
      </c>
    </row>
    <row r="6" spans="2:32" x14ac:dyDescent="0.25">
      <c r="B6" t="s">
        <v>34</v>
      </c>
      <c r="C6" s="9">
        <v>34221.704315036972</v>
      </c>
      <c r="D6" s="9">
        <v>44044.347693472941</v>
      </c>
      <c r="E6" s="9">
        <v>30620.38053951941</v>
      </c>
      <c r="F6" s="9">
        <v>28523.204702710544</v>
      </c>
      <c r="G6" s="9">
        <v>26392.720372836218</v>
      </c>
      <c r="H6" s="9">
        <v>34320.35764807542</v>
      </c>
      <c r="I6" s="9">
        <v>36458.01788172622</v>
      </c>
      <c r="J6" s="9">
        <v>33760.006491872053</v>
      </c>
      <c r="K6" s="9">
        <v>59880.610820595335</v>
      </c>
      <c r="L6" s="9">
        <v>47197.344642150281</v>
      </c>
      <c r="M6" s="9">
        <v>39511.727058488919</v>
      </c>
      <c r="N6" s="9">
        <v>32265.362082815598</v>
      </c>
      <c r="O6" s="9">
        <v>14519.925548930785</v>
      </c>
      <c r="P6" s="9">
        <v>23101.784795169384</v>
      </c>
    </row>
    <row r="7" spans="2:32" x14ac:dyDescent="0.25">
      <c r="B7" t="s">
        <v>35</v>
      </c>
      <c r="C7" s="9">
        <v>28829.156205149084</v>
      </c>
      <c r="D7" s="9">
        <v>38146.128760529486</v>
      </c>
      <c r="E7" s="9">
        <v>32246.925612698411</v>
      </c>
      <c r="F7" s="9">
        <v>25205.445410243901</v>
      </c>
      <c r="G7" s="9">
        <v>37336.115070555032</v>
      </c>
      <c r="H7" s="9">
        <v>30868.052890374543</v>
      </c>
      <c r="I7" s="9">
        <v>37070.967203323897</v>
      </c>
      <c r="J7" s="9">
        <v>27032.469590490276</v>
      </c>
      <c r="K7" s="9">
        <v>34122.705011011552</v>
      </c>
      <c r="L7" s="9">
        <v>34653.55362110195</v>
      </c>
      <c r="M7" s="9">
        <v>28789.057388028206</v>
      </c>
      <c r="N7" s="9">
        <v>28918.120950956334</v>
      </c>
      <c r="O7" s="9">
        <v>11598.463943637564</v>
      </c>
      <c r="P7" s="9">
        <v>20327.208626246458</v>
      </c>
    </row>
    <row r="8" spans="2:32" x14ac:dyDescent="0.25">
      <c r="B8" t="s">
        <v>36</v>
      </c>
      <c r="C8" s="9">
        <v>36438.414696392232</v>
      </c>
      <c r="D8" s="9">
        <v>53523.253433681239</v>
      </c>
      <c r="E8" s="9">
        <v>37072.217050292922</v>
      </c>
      <c r="F8" s="9">
        <v>34787.929880928088</v>
      </c>
      <c r="G8" s="9">
        <v>27842.239222042139</v>
      </c>
      <c r="H8" s="9">
        <v>38550.528872530514</v>
      </c>
      <c r="I8" s="9">
        <v>45823.361955276057</v>
      </c>
      <c r="J8" s="9">
        <v>31206.5149110005</v>
      </c>
      <c r="K8" s="9">
        <v>54828.557749614658</v>
      </c>
      <c r="L8" s="9">
        <v>48542.181147222582</v>
      </c>
      <c r="M8" s="9">
        <v>42036.94659140252</v>
      </c>
      <c r="N8" s="9">
        <v>33031.06078782033</v>
      </c>
      <c r="O8" s="9">
        <v>16008.363679528673</v>
      </c>
      <c r="P8" s="9">
        <v>24686.849605962067</v>
      </c>
    </row>
    <row r="9" spans="2:32" x14ac:dyDescent="0.25">
      <c r="B9" t="s">
        <v>37</v>
      </c>
      <c r="C9" s="9">
        <v>31089.982588946983</v>
      </c>
      <c r="D9" s="9">
        <v>39413.945193010732</v>
      </c>
      <c r="E9" s="9">
        <v>32822.205497117429</v>
      </c>
      <c r="F9" s="9">
        <v>29414.106515186399</v>
      </c>
      <c r="G9" s="9">
        <v>24292.441870332656</v>
      </c>
      <c r="H9" s="9">
        <v>30697.864696443248</v>
      </c>
      <c r="I9" s="9">
        <v>36661.822708130145</v>
      </c>
      <c r="J9" s="9">
        <v>28273.178993244484</v>
      </c>
      <c r="K9" s="9">
        <v>44785.750891679287</v>
      </c>
      <c r="L9" s="9">
        <v>43178.633916252758</v>
      </c>
      <c r="M9" s="9">
        <v>34846.407535208717</v>
      </c>
      <c r="N9" s="9">
        <v>30629.953724914478</v>
      </c>
      <c r="O9" s="9">
        <v>13360.147536513032</v>
      </c>
      <c r="P9" s="9">
        <v>21162.669552729189</v>
      </c>
    </row>
    <row r="10" spans="2:32" x14ac:dyDescent="0.25">
      <c r="B10" t="s">
        <v>38</v>
      </c>
      <c r="C10" s="9">
        <v>32550.459595376426</v>
      </c>
      <c r="D10" s="9">
        <v>46446.864936111429</v>
      </c>
      <c r="E10" s="9">
        <v>38335.394409506</v>
      </c>
      <c r="F10" s="9">
        <v>31595.067435780467</v>
      </c>
      <c r="G10" s="9">
        <v>30651.984452578552</v>
      </c>
      <c r="H10" s="9">
        <v>36564.941348379281</v>
      </c>
      <c r="I10" s="9">
        <v>42541.964113327158</v>
      </c>
      <c r="J10" s="9">
        <v>28612.936040169057</v>
      </c>
      <c r="K10" s="9">
        <v>45079.30730509058</v>
      </c>
      <c r="L10" s="9">
        <v>39245.900216239192</v>
      </c>
      <c r="M10" s="9">
        <v>35807.154048584875</v>
      </c>
      <c r="N10" s="9">
        <v>29939.137841257594</v>
      </c>
      <c r="O10" s="9">
        <v>12216.470972536148</v>
      </c>
      <c r="P10" s="9">
        <v>20548.631846772823</v>
      </c>
    </row>
    <row r="11" spans="2:32" x14ac:dyDescent="0.25">
      <c r="B11" t="s">
        <v>39</v>
      </c>
      <c r="C11" s="9">
        <v>34019.864798085422</v>
      </c>
      <c r="D11" s="9">
        <v>44240.378649306382</v>
      </c>
      <c r="E11" s="9">
        <v>40555.58492431217</v>
      </c>
      <c r="F11" s="9">
        <v>33670.861669328362</v>
      </c>
      <c r="G11" s="9">
        <v>32332.362430032812</v>
      </c>
      <c r="H11" s="9">
        <v>37989.600187693912</v>
      </c>
      <c r="I11" s="9">
        <v>41005.560066537597</v>
      </c>
      <c r="J11" s="9">
        <v>28934.277869389476</v>
      </c>
      <c r="K11" s="9">
        <v>49031.343913706594</v>
      </c>
      <c r="L11" s="9">
        <v>46574.955269674923</v>
      </c>
      <c r="M11" s="9">
        <v>41980.026345459337</v>
      </c>
      <c r="N11" s="9">
        <v>31068.904137162575</v>
      </c>
      <c r="O11" s="9">
        <v>13457.19740792333</v>
      </c>
      <c r="P11" s="9">
        <v>20462.145430729262</v>
      </c>
    </row>
    <row r="12" spans="2:32" x14ac:dyDescent="0.25">
      <c r="B12" t="s">
        <v>40</v>
      </c>
      <c r="C12" s="9">
        <v>28181.073435995251</v>
      </c>
      <c r="D12" s="9">
        <v>39809.347192017398</v>
      </c>
      <c r="E12" s="9">
        <v>31306.045536588019</v>
      </c>
      <c r="F12" s="9">
        <v>27950.35864745011</v>
      </c>
      <c r="G12" s="9">
        <v>23958.519801639231</v>
      </c>
      <c r="H12" s="9">
        <v>29783.859435218274</v>
      </c>
      <c r="I12" s="9">
        <v>34955.208771238787</v>
      </c>
      <c r="J12" s="9">
        <v>25916.963841033241</v>
      </c>
      <c r="K12" s="9">
        <v>37852.272601658115</v>
      </c>
      <c r="L12" s="9">
        <v>34172.684178935844</v>
      </c>
      <c r="M12" s="9">
        <v>28950.574090058984</v>
      </c>
      <c r="N12" s="9">
        <v>29658.109494937646</v>
      </c>
      <c r="O12" s="9">
        <v>12192.234773008633</v>
      </c>
      <c r="P12" s="9">
        <v>20622.001459359995</v>
      </c>
    </row>
    <row r="13" spans="2:32" x14ac:dyDescent="0.25">
      <c r="B13" t="s">
        <v>41</v>
      </c>
      <c r="C13" s="9">
        <v>30681.396685479634</v>
      </c>
      <c r="D13" s="9">
        <v>46212.075880455654</v>
      </c>
      <c r="E13" s="9">
        <v>31233.061179144046</v>
      </c>
      <c r="F13" s="9">
        <v>27190.225432302752</v>
      </c>
      <c r="G13" s="9">
        <v>29574.330762950194</v>
      </c>
      <c r="H13" s="9">
        <v>33411.906616025291</v>
      </c>
      <c r="I13" s="9">
        <v>36117.633713328054</v>
      </c>
      <c r="J13" s="9">
        <v>29236.67933947323</v>
      </c>
      <c r="K13" s="9">
        <v>39036.400124561202</v>
      </c>
      <c r="L13" s="9">
        <v>42614.317161482475</v>
      </c>
      <c r="M13" s="9">
        <v>29921.510093976154</v>
      </c>
      <c r="N13" s="9">
        <v>32447.357640176484</v>
      </c>
      <c r="O13" s="9">
        <v>14298.35151086234</v>
      </c>
      <c r="P13" s="9">
        <v>21498.133202080877</v>
      </c>
    </row>
    <row r="14" spans="2:32" x14ac:dyDescent="0.25">
      <c r="B14" t="s">
        <v>42</v>
      </c>
      <c r="C14" s="9">
        <v>26930.46052439764</v>
      </c>
      <c r="D14" s="9">
        <v>43201.454949154046</v>
      </c>
      <c r="E14" s="9">
        <v>29205.407250845434</v>
      </c>
      <c r="F14" s="9">
        <v>25063.038339098439</v>
      </c>
      <c r="G14" s="9">
        <v>44724.701840762922</v>
      </c>
      <c r="H14" s="9">
        <v>29652.869847069571</v>
      </c>
      <c r="I14" s="9">
        <v>38174.316506240742</v>
      </c>
      <c r="J14" s="9">
        <v>23961.260980411596</v>
      </c>
      <c r="K14" s="9">
        <v>32182.352250071206</v>
      </c>
      <c r="L14" s="9">
        <v>28459.430972388956</v>
      </c>
      <c r="M14" s="9">
        <v>23655.027391117172</v>
      </c>
      <c r="N14" s="9">
        <v>26986.90230273582</v>
      </c>
      <c r="O14" s="9">
        <v>11059.484226517552</v>
      </c>
      <c r="P14" s="9">
        <v>17636.007889990982</v>
      </c>
    </row>
    <row r="16" spans="2:32" x14ac:dyDescent="0.25">
      <c r="C16" t="str">
        <f>P2</f>
        <v>Other services</v>
      </c>
      <c r="D16" t="str">
        <f>O2</f>
        <v>Leisure and hospitality</v>
      </c>
      <c r="E16" t="str">
        <f>N2</f>
        <v>Education and health services</v>
      </c>
      <c r="F16" t="str">
        <f>M2</f>
        <v>Professional and business services</v>
      </c>
      <c r="G16" s="9" t="str">
        <f>L2</f>
        <v>Financial activities</v>
      </c>
      <c r="H16" t="str">
        <f>K2</f>
        <v>Information</v>
      </c>
      <c r="I16" t="str">
        <f>J2</f>
        <v>Trade, transportation, and utilities</v>
      </c>
      <c r="J16" t="str">
        <f>I2</f>
        <v>Manufacturing</v>
      </c>
      <c r="K16" t="str">
        <f>H2</f>
        <v>Construction</v>
      </c>
      <c r="L16" t="str">
        <f>G2</f>
        <v>Natural resources and mining</v>
      </c>
      <c r="M16" t="str">
        <f>F2</f>
        <v>Local Government</v>
      </c>
      <c r="N16" t="str">
        <f>E2</f>
        <v>State Government</v>
      </c>
      <c r="O16" t="str">
        <f>D2</f>
        <v>Federal Government</v>
      </c>
      <c r="P16" t="str">
        <f>C2</f>
        <v>Total Covered</v>
      </c>
    </row>
    <row r="17" spans="2:16" x14ac:dyDescent="0.25">
      <c r="C17" s="9">
        <f t="shared" ref="C17:C28" si="0">P3</f>
        <v>22357.801118619751</v>
      </c>
      <c r="D17" s="9">
        <f t="shared" ref="D17:D28" si="1">O3</f>
        <v>15109.247410405329</v>
      </c>
      <c r="E17" s="9">
        <f t="shared" ref="E17:E28" si="2">N3</f>
        <v>31328.018048168204</v>
      </c>
      <c r="F17" s="9">
        <f t="shared" ref="F17:F28" si="3">M3</f>
        <v>42364.806567913402</v>
      </c>
      <c r="G17" s="9">
        <f t="shared" ref="G17:G28" si="4">L3</f>
        <v>52573.385640935463</v>
      </c>
      <c r="H17" s="9">
        <f t="shared" ref="H17:H28" si="5">K3</f>
        <v>58584.908497267759</v>
      </c>
      <c r="I17" s="9">
        <f t="shared" ref="I17:I28" si="6">J3</f>
        <v>30906.749657274253</v>
      </c>
      <c r="J17" s="9">
        <f t="shared" ref="J17:J28" si="7">I3</f>
        <v>42956.032837478902</v>
      </c>
      <c r="K17" s="9">
        <f t="shared" ref="K17:K28" si="8">H3</f>
        <v>36937.864760934543</v>
      </c>
      <c r="L17" s="9">
        <f t="shared" ref="L17:L28" si="9">G3</f>
        <v>30993.805499174454</v>
      </c>
      <c r="M17" s="9">
        <f t="shared" ref="M17:M28" si="10">F3</f>
        <v>32375.401482338828</v>
      </c>
      <c r="N17" s="9">
        <f t="shared" ref="N17:N28" si="11">E3</f>
        <v>36304.365829059265</v>
      </c>
      <c r="O17" s="9">
        <f t="shared" ref="O17:O28" si="12">D3</f>
        <v>46250.843665839639</v>
      </c>
      <c r="P17" s="9">
        <f t="shared" ref="P17:P28" si="13">C3</f>
        <v>35331.201181126358</v>
      </c>
    </row>
    <row r="18" spans="2:16" x14ac:dyDescent="0.25">
      <c r="C18" s="9">
        <f t="shared" si="0"/>
        <v>25753.415050094136</v>
      </c>
      <c r="D18" s="9">
        <f t="shared" si="1"/>
        <v>13240.514409806787</v>
      </c>
      <c r="E18" s="9">
        <f t="shared" si="2"/>
        <v>30422.403361480214</v>
      </c>
      <c r="F18" s="9">
        <f t="shared" si="3"/>
        <v>46333.64071988732</v>
      </c>
      <c r="G18" s="9">
        <f t="shared" si="4"/>
        <v>43339.558855798037</v>
      </c>
      <c r="H18" s="9">
        <f t="shared" si="5"/>
        <v>75445.069540171637</v>
      </c>
      <c r="I18" s="9">
        <f t="shared" si="6"/>
        <v>29177.936280236394</v>
      </c>
      <c r="J18" s="9">
        <f t="shared" si="7"/>
        <v>36135.766386996009</v>
      </c>
      <c r="K18" s="9">
        <f t="shared" si="8"/>
        <v>33139.390695472088</v>
      </c>
      <c r="L18" s="9">
        <f t="shared" si="9"/>
        <v>29380.431648181584</v>
      </c>
      <c r="M18" s="9">
        <f t="shared" si="10"/>
        <v>29765.567885068416</v>
      </c>
      <c r="N18" s="9">
        <f t="shared" si="11"/>
        <v>34076.698747825823</v>
      </c>
      <c r="O18" s="9">
        <f t="shared" si="12"/>
        <v>51199.609714640603</v>
      </c>
      <c r="P18" s="9">
        <f t="shared" si="13"/>
        <v>35171.829093966233</v>
      </c>
    </row>
    <row r="19" spans="2:16" x14ac:dyDescent="0.25">
      <c r="C19" s="9">
        <f t="shared" si="0"/>
        <v>47615.120936407831</v>
      </c>
      <c r="D19" s="9">
        <f t="shared" si="1"/>
        <v>23500.190169477879</v>
      </c>
      <c r="E19" s="9">
        <f t="shared" si="2"/>
        <v>38832.433385985809</v>
      </c>
      <c r="F19" s="9">
        <f t="shared" si="3"/>
        <v>60648.292306661402</v>
      </c>
      <c r="G19" s="9">
        <f t="shared" si="4"/>
        <v>74407.025460612218</v>
      </c>
      <c r="H19" s="9">
        <f t="shared" si="5"/>
        <v>70833.297147539706</v>
      </c>
      <c r="I19" s="9">
        <f t="shared" si="6"/>
        <v>36458.851206247382</v>
      </c>
      <c r="J19" s="9">
        <f t="shared" si="7"/>
        <v>72648.381671159033</v>
      </c>
      <c r="K19" s="9">
        <f t="shared" si="8"/>
        <v>40802.399911465247</v>
      </c>
      <c r="L19" s="9">
        <f>G5</f>
        <v>0</v>
      </c>
      <c r="M19" s="9">
        <f t="shared" si="10"/>
        <v>52299.897175141246</v>
      </c>
      <c r="N19" s="9">
        <f t="shared" si="11"/>
        <v>43534.657942407393</v>
      </c>
      <c r="O19" s="9">
        <f t="shared" si="12"/>
        <v>61207.280283287357</v>
      </c>
      <c r="P19" s="9">
        <f t="shared" si="13"/>
        <v>52866.314762040245</v>
      </c>
    </row>
    <row r="20" spans="2:16" x14ac:dyDescent="0.25">
      <c r="C20" s="9">
        <f t="shared" si="0"/>
        <v>23101.784795169384</v>
      </c>
      <c r="D20" s="9">
        <f t="shared" si="1"/>
        <v>14519.925548930785</v>
      </c>
      <c r="E20" s="9">
        <f t="shared" si="2"/>
        <v>32265.362082815598</v>
      </c>
      <c r="F20" s="9">
        <f t="shared" si="3"/>
        <v>39511.727058488919</v>
      </c>
      <c r="G20" s="9">
        <f t="shared" si="4"/>
        <v>47197.344642150281</v>
      </c>
      <c r="H20" s="9">
        <f t="shared" si="5"/>
        <v>59880.610820595335</v>
      </c>
      <c r="I20" s="9">
        <f t="shared" si="6"/>
        <v>33760.006491872053</v>
      </c>
      <c r="J20" s="9">
        <f t="shared" si="7"/>
        <v>36458.01788172622</v>
      </c>
      <c r="K20" s="9">
        <f t="shared" si="8"/>
        <v>34320.35764807542</v>
      </c>
      <c r="L20" s="9">
        <f t="shared" si="9"/>
        <v>26392.720372836218</v>
      </c>
      <c r="M20" s="9">
        <f t="shared" si="10"/>
        <v>28523.204702710544</v>
      </c>
      <c r="N20" s="9">
        <f t="shared" si="11"/>
        <v>30620.38053951941</v>
      </c>
      <c r="O20" s="9">
        <f t="shared" si="12"/>
        <v>44044.347693472941</v>
      </c>
      <c r="P20" s="9">
        <f t="shared" si="13"/>
        <v>34221.704315036972</v>
      </c>
    </row>
    <row r="21" spans="2:16" x14ac:dyDescent="0.25">
      <c r="C21" s="9">
        <f t="shared" si="0"/>
        <v>20327.208626246458</v>
      </c>
      <c r="D21" s="9">
        <f t="shared" si="1"/>
        <v>11598.463943637564</v>
      </c>
      <c r="E21" s="9">
        <f t="shared" si="2"/>
        <v>28918.120950956334</v>
      </c>
      <c r="F21" s="9">
        <f t="shared" si="3"/>
        <v>28789.057388028206</v>
      </c>
      <c r="G21" s="9">
        <f t="shared" si="4"/>
        <v>34653.55362110195</v>
      </c>
      <c r="H21" s="9">
        <f t="shared" si="5"/>
        <v>34122.705011011552</v>
      </c>
      <c r="I21" s="9">
        <f t="shared" si="6"/>
        <v>27032.469590490276</v>
      </c>
      <c r="J21" s="9">
        <f t="shared" si="7"/>
        <v>37070.967203323897</v>
      </c>
      <c r="K21" s="9">
        <f t="shared" si="8"/>
        <v>30868.052890374543</v>
      </c>
      <c r="L21" s="9">
        <f t="shared" si="9"/>
        <v>37336.115070555032</v>
      </c>
      <c r="M21" s="9">
        <f t="shared" si="10"/>
        <v>25205.445410243901</v>
      </c>
      <c r="N21" s="9">
        <f t="shared" si="11"/>
        <v>32246.925612698411</v>
      </c>
      <c r="O21" s="9">
        <f t="shared" si="12"/>
        <v>38146.128760529486</v>
      </c>
      <c r="P21" s="9">
        <f t="shared" si="13"/>
        <v>28829.156205149084</v>
      </c>
    </row>
    <row r="22" spans="2:16" x14ac:dyDescent="0.25">
      <c r="C22" s="9">
        <f t="shared" si="0"/>
        <v>24686.849605962067</v>
      </c>
      <c r="D22" s="9">
        <f t="shared" si="1"/>
        <v>16008.363679528673</v>
      </c>
      <c r="E22" s="9">
        <f t="shared" si="2"/>
        <v>33031.06078782033</v>
      </c>
      <c r="F22" s="9">
        <f t="shared" si="3"/>
        <v>42036.94659140252</v>
      </c>
      <c r="G22" s="9">
        <f t="shared" si="4"/>
        <v>48542.181147222582</v>
      </c>
      <c r="H22" s="9">
        <f t="shared" si="5"/>
        <v>54828.557749614658</v>
      </c>
      <c r="I22" s="9">
        <f t="shared" si="6"/>
        <v>31206.5149110005</v>
      </c>
      <c r="J22" s="9">
        <f t="shared" si="7"/>
        <v>45823.361955276057</v>
      </c>
      <c r="K22" s="9">
        <f t="shared" si="8"/>
        <v>38550.528872530514</v>
      </c>
      <c r="L22" s="9">
        <f t="shared" si="9"/>
        <v>27842.239222042139</v>
      </c>
      <c r="M22" s="9">
        <f t="shared" si="10"/>
        <v>34787.929880928088</v>
      </c>
      <c r="N22" s="9">
        <f t="shared" si="11"/>
        <v>37072.217050292922</v>
      </c>
      <c r="O22" s="9">
        <f t="shared" si="12"/>
        <v>53523.253433681239</v>
      </c>
      <c r="P22" s="9">
        <f t="shared" si="13"/>
        <v>36438.414696392232</v>
      </c>
    </row>
    <row r="23" spans="2:16" x14ac:dyDescent="0.25">
      <c r="C23" s="9">
        <f t="shared" si="0"/>
        <v>21162.669552729189</v>
      </c>
      <c r="D23" s="9">
        <f t="shared" si="1"/>
        <v>13360.147536513032</v>
      </c>
      <c r="E23" s="9">
        <f t="shared" si="2"/>
        <v>30629.953724914478</v>
      </c>
      <c r="F23" s="9">
        <f t="shared" si="3"/>
        <v>34846.407535208717</v>
      </c>
      <c r="G23" s="9">
        <f t="shared" si="4"/>
        <v>43178.633916252758</v>
      </c>
      <c r="H23" s="9">
        <f t="shared" si="5"/>
        <v>44785.750891679287</v>
      </c>
      <c r="I23" s="9">
        <f t="shared" si="6"/>
        <v>28273.178993244484</v>
      </c>
      <c r="J23" s="9">
        <f t="shared" si="7"/>
        <v>36661.822708130145</v>
      </c>
      <c r="K23" s="9">
        <f t="shared" si="8"/>
        <v>30697.864696443248</v>
      </c>
      <c r="L23" s="9">
        <f t="shared" si="9"/>
        <v>24292.441870332656</v>
      </c>
      <c r="M23" s="9">
        <f t="shared" si="10"/>
        <v>29414.106515186399</v>
      </c>
      <c r="N23" s="9">
        <f t="shared" si="11"/>
        <v>32822.205497117429</v>
      </c>
      <c r="O23" s="9">
        <f t="shared" si="12"/>
        <v>39413.945193010732</v>
      </c>
      <c r="P23" s="9">
        <f t="shared" si="13"/>
        <v>31089.982588946983</v>
      </c>
    </row>
    <row r="24" spans="2:16" x14ac:dyDescent="0.25">
      <c r="C24" s="9">
        <f t="shared" si="0"/>
        <v>20548.631846772823</v>
      </c>
      <c r="D24" s="9">
        <f t="shared" si="1"/>
        <v>12216.470972536148</v>
      </c>
      <c r="E24" s="9">
        <f t="shared" si="2"/>
        <v>29939.137841257594</v>
      </c>
      <c r="F24" s="9">
        <f t="shared" si="3"/>
        <v>35807.154048584875</v>
      </c>
      <c r="G24" s="9">
        <f t="shared" si="4"/>
        <v>39245.900216239192</v>
      </c>
      <c r="H24" s="9">
        <f t="shared" si="5"/>
        <v>45079.30730509058</v>
      </c>
      <c r="I24" s="9">
        <f t="shared" si="6"/>
        <v>28612.936040169057</v>
      </c>
      <c r="J24" s="9">
        <f t="shared" si="7"/>
        <v>42541.964113327158</v>
      </c>
      <c r="K24" s="9">
        <f t="shared" si="8"/>
        <v>36564.941348379281</v>
      </c>
      <c r="L24" s="9">
        <f t="shared" si="9"/>
        <v>30651.984452578552</v>
      </c>
      <c r="M24" s="9">
        <f t="shared" si="10"/>
        <v>31595.067435780467</v>
      </c>
      <c r="N24" s="9">
        <f t="shared" si="11"/>
        <v>38335.394409506</v>
      </c>
      <c r="O24" s="9">
        <f t="shared" si="12"/>
        <v>46446.864936111429</v>
      </c>
      <c r="P24" s="9">
        <f t="shared" si="13"/>
        <v>32550.459595376426</v>
      </c>
    </row>
    <row r="25" spans="2:16" x14ac:dyDescent="0.25">
      <c r="C25" s="9">
        <f t="shared" si="0"/>
        <v>20462.145430729262</v>
      </c>
      <c r="D25" s="9">
        <f t="shared" si="1"/>
        <v>13457.19740792333</v>
      </c>
      <c r="E25" s="9">
        <f t="shared" si="2"/>
        <v>31068.904137162575</v>
      </c>
      <c r="F25" s="9">
        <f t="shared" si="3"/>
        <v>41980.026345459337</v>
      </c>
      <c r="G25" s="9">
        <f t="shared" si="4"/>
        <v>46574.955269674923</v>
      </c>
      <c r="H25" s="9">
        <f t="shared" si="5"/>
        <v>49031.343913706594</v>
      </c>
      <c r="I25" s="9">
        <f t="shared" si="6"/>
        <v>28934.277869389476</v>
      </c>
      <c r="J25" s="9">
        <f t="shared" si="7"/>
        <v>41005.560066537597</v>
      </c>
      <c r="K25" s="9">
        <f t="shared" si="8"/>
        <v>37989.600187693912</v>
      </c>
      <c r="L25" s="9">
        <f t="shared" si="9"/>
        <v>32332.362430032812</v>
      </c>
      <c r="M25" s="9">
        <f t="shared" si="10"/>
        <v>33670.861669328362</v>
      </c>
      <c r="N25" s="9">
        <f t="shared" si="11"/>
        <v>40555.58492431217</v>
      </c>
      <c r="O25" s="9">
        <f t="shared" si="12"/>
        <v>44240.378649306382</v>
      </c>
      <c r="P25" s="9">
        <f t="shared" si="13"/>
        <v>34019.864798085422</v>
      </c>
    </row>
    <row r="26" spans="2:16" x14ac:dyDescent="0.25">
      <c r="C26" s="9">
        <f t="shared" si="0"/>
        <v>20622.001459359995</v>
      </c>
      <c r="D26" s="9">
        <f t="shared" si="1"/>
        <v>12192.234773008633</v>
      </c>
      <c r="E26" s="9">
        <f t="shared" si="2"/>
        <v>29658.109494937646</v>
      </c>
      <c r="F26" s="9">
        <f t="shared" si="3"/>
        <v>28950.574090058984</v>
      </c>
      <c r="G26" s="9">
        <f t="shared" si="4"/>
        <v>34172.684178935844</v>
      </c>
      <c r="H26" s="9">
        <f t="shared" si="5"/>
        <v>37852.272601658115</v>
      </c>
      <c r="I26" s="9">
        <f t="shared" si="6"/>
        <v>25916.963841033241</v>
      </c>
      <c r="J26" s="9">
        <f t="shared" si="7"/>
        <v>34955.208771238787</v>
      </c>
      <c r="K26" s="9">
        <f t="shared" si="8"/>
        <v>29783.859435218274</v>
      </c>
      <c r="L26" s="9">
        <f t="shared" si="9"/>
        <v>23958.519801639231</v>
      </c>
      <c r="M26" s="9">
        <f t="shared" si="10"/>
        <v>27950.35864745011</v>
      </c>
      <c r="N26" s="9">
        <f t="shared" si="11"/>
        <v>31306.045536588019</v>
      </c>
      <c r="O26" s="9">
        <f t="shared" si="12"/>
        <v>39809.347192017398</v>
      </c>
      <c r="P26" s="9">
        <f t="shared" si="13"/>
        <v>28181.073435995251</v>
      </c>
    </row>
    <row r="27" spans="2:16" x14ac:dyDescent="0.25">
      <c r="C27" s="9">
        <f t="shared" si="0"/>
        <v>21498.133202080877</v>
      </c>
      <c r="D27" s="9">
        <f t="shared" si="1"/>
        <v>14298.35151086234</v>
      </c>
      <c r="E27" s="9">
        <f t="shared" si="2"/>
        <v>32447.357640176484</v>
      </c>
      <c r="F27" s="9">
        <f t="shared" si="3"/>
        <v>29921.510093976154</v>
      </c>
      <c r="G27" s="9">
        <f t="shared" si="4"/>
        <v>42614.317161482475</v>
      </c>
      <c r="H27" s="9">
        <f t="shared" si="5"/>
        <v>39036.400124561202</v>
      </c>
      <c r="I27" s="9">
        <f t="shared" si="6"/>
        <v>29236.67933947323</v>
      </c>
      <c r="J27" s="9">
        <f t="shared" si="7"/>
        <v>36117.633713328054</v>
      </c>
      <c r="K27" s="9">
        <f t="shared" si="8"/>
        <v>33411.906616025291</v>
      </c>
      <c r="L27" s="9">
        <f t="shared" si="9"/>
        <v>29574.330762950194</v>
      </c>
      <c r="M27" s="9">
        <f t="shared" si="10"/>
        <v>27190.225432302752</v>
      </c>
      <c r="N27" s="9">
        <f t="shared" si="11"/>
        <v>31233.061179144046</v>
      </c>
      <c r="O27" s="9">
        <f t="shared" si="12"/>
        <v>46212.075880455654</v>
      </c>
      <c r="P27" s="9">
        <f t="shared" si="13"/>
        <v>30681.396685479634</v>
      </c>
    </row>
    <row r="28" spans="2:16" x14ac:dyDescent="0.25">
      <c r="C28" s="9">
        <f t="shared" si="0"/>
        <v>17636.007889990982</v>
      </c>
      <c r="D28" s="9">
        <f t="shared" si="1"/>
        <v>11059.484226517552</v>
      </c>
      <c r="E28" s="9">
        <f t="shared" si="2"/>
        <v>26986.90230273582</v>
      </c>
      <c r="F28" s="9">
        <f t="shared" si="3"/>
        <v>23655.027391117172</v>
      </c>
      <c r="G28" s="9">
        <f t="shared" si="4"/>
        <v>28459.430972388956</v>
      </c>
      <c r="H28" s="9">
        <f t="shared" si="5"/>
        <v>32182.352250071206</v>
      </c>
      <c r="I28" s="9">
        <f t="shared" si="6"/>
        <v>23961.260980411596</v>
      </c>
      <c r="J28" s="9">
        <f t="shared" si="7"/>
        <v>38174.316506240742</v>
      </c>
      <c r="K28" s="9">
        <f t="shared" si="8"/>
        <v>29652.869847069571</v>
      </c>
      <c r="L28" s="9">
        <f t="shared" si="9"/>
        <v>44724.701840762922</v>
      </c>
      <c r="M28" s="9">
        <f t="shared" si="10"/>
        <v>25063.038339098439</v>
      </c>
      <c r="N28" s="9">
        <f t="shared" si="11"/>
        <v>29205.407250845434</v>
      </c>
      <c r="O28" s="9">
        <f t="shared" si="12"/>
        <v>43201.454949154046</v>
      </c>
      <c r="P28" s="9">
        <f t="shared" si="13"/>
        <v>26930.46052439764</v>
      </c>
    </row>
    <row r="31" spans="2:16" ht="15.75" thickBot="1" x14ac:dyDescent="0.3">
      <c r="B31" s="39" t="s">
        <v>128</v>
      </c>
      <c r="C31" s="23"/>
      <c r="D31" s="23"/>
      <c r="E31" s="23"/>
    </row>
    <row r="32" spans="2:16" ht="26.25" x14ac:dyDescent="0.25">
      <c r="B32" s="43" t="s">
        <v>72</v>
      </c>
      <c r="C32" s="45" t="s">
        <v>22</v>
      </c>
      <c r="F32" s="43" t="s">
        <v>72</v>
      </c>
      <c r="G32" s="46" t="s">
        <v>70</v>
      </c>
      <c r="J32" s="43" t="s">
        <v>72</v>
      </c>
      <c r="K32" s="46" t="s">
        <v>30</v>
      </c>
    </row>
    <row r="33" spans="2:11" x14ac:dyDescent="0.25">
      <c r="B33" s="38" t="s">
        <v>83</v>
      </c>
      <c r="C33" s="19">
        <v>0.63445837189049137</v>
      </c>
      <c r="F33" s="38" t="s">
        <v>83</v>
      </c>
      <c r="G33" s="64">
        <v>23655.027391117172</v>
      </c>
      <c r="J33" s="38" t="s">
        <v>0</v>
      </c>
      <c r="K33" s="156">
        <v>16636547</v>
      </c>
    </row>
    <row r="34" spans="2:11" x14ac:dyDescent="0.25">
      <c r="B34" s="32" t="s">
        <v>76</v>
      </c>
      <c r="C34" s="19">
        <v>0.72582187716362689</v>
      </c>
      <c r="F34" s="32" t="s">
        <v>76</v>
      </c>
      <c r="G34" s="59">
        <v>28789.057388028206</v>
      </c>
      <c r="J34" s="34" t="s">
        <v>73</v>
      </c>
      <c r="K34" s="156">
        <v>565144</v>
      </c>
    </row>
    <row r="35" spans="2:11" x14ac:dyDescent="0.25">
      <c r="B35" s="34" t="s">
        <v>81</v>
      </c>
      <c r="C35" s="19">
        <v>0.8347281480830181</v>
      </c>
      <c r="F35" s="34" t="s">
        <v>81</v>
      </c>
      <c r="G35" s="59">
        <v>28950.574090058984</v>
      </c>
      <c r="J35" s="32" t="s">
        <v>74</v>
      </c>
      <c r="K35" s="156">
        <v>134311</v>
      </c>
    </row>
    <row r="36" spans="2:11" x14ac:dyDescent="0.25">
      <c r="B36" s="34" t="s">
        <v>80</v>
      </c>
      <c r="C36" s="19">
        <v>0.85918797857497087</v>
      </c>
      <c r="F36" s="34" t="s">
        <v>82</v>
      </c>
      <c r="G36" s="59">
        <v>29921.510093976154</v>
      </c>
      <c r="J36" s="34" t="s">
        <v>75</v>
      </c>
      <c r="K36" s="156">
        <v>541453</v>
      </c>
    </row>
    <row r="37" spans="2:11" x14ac:dyDescent="0.25">
      <c r="B37" s="34" t="s">
        <v>78</v>
      </c>
      <c r="C37" s="19">
        <v>0.893530342259646</v>
      </c>
      <c r="F37" s="34" t="s">
        <v>78</v>
      </c>
      <c r="G37" s="59">
        <v>34846.407535208717</v>
      </c>
      <c r="J37" s="32" t="s">
        <v>76</v>
      </c>
      <c r="K37" s="156">
        <v>163501</v>
      </c>
    </row>
    <row r="38" spans="2:11" x14ac:dyDescent="0.25">
      <c r="B38" s="34" t="s">
        <v>82</v>
      </c>
      <c r="C38" s="19">
        <v>0.89922518406584573</v>
      </c>
      <c r="F38" s="34" t="s">
        <v>79</v>
      </c>
      <c r="G38" s="59">
        <v>35807.154048584875</v>
      </c>
      <c r="J38" s="34" t="s">
        <v>77</v>
      </c>
      <c r="K38" s="156">
        <v>361571</v>
      </c>
    </row>
    <row r="39" spans="2:11" x14ac:dyDescent="0.25">
      <c r="B39" s="34" t="s">
        <v>79</v>
      </c>
      <c r="C39" s="19">
        <v>0.91471025340576317</v>
      </c>
      <c r="F39" s="34" t="s">
        <v>75</v>
      </c>
      <c r="G39" s="59">
        <v>39511.727058488919</v>
      </c>
      <c r="J39" s="34" t="s">
        <v>78</v>
      </c>
      <c r="K39" s="156">
        <v>441368</v>
      </c>
    </row>
    <row r="40" spans="2:11" x14ac:dyDescent="0.25">
      <c r="B40" s="34" t="s">
        <v>0</v>
      </c>
      <c r="C40" s="19">
        <v>1</v>
      </c>
      <c r="F40" s="34" t="s">
        <v>80</v>
      </c>
      <c r="G40" s="59">
        <v>41980.026345459337</v>
      </c>
      <c r="J40" s="34" t="s">
        <v>79</v>
      </c>
      <c r="K40" s="156">
        <v>646374</v>
      </c>
    </row>
    <row r="41" spans="2:11" x14ac:dyDescent="0.25">
      <c r="B41" s="34" t="s">
        <v>75</v>
      </c>
      <c r="C41" s="19">
        <v>1.0801098039442483</v>
      </c>
      <c r="F41" s="34" t="s">
        <v>77</v>
      </c>
      <c r="G41" s="59">
        <v>42036.94659140252</v>
      </c>
      <c r="J41" s="34" t="s">
        <v>80</v>
      </c>
      <c r="K41" s="156">
        <v>611111</v>
      </c>
    </row>
    <row r="42" spans="2:11" x14ac:dyDescent="0.25">
      <c r="B42" s="34" t="s">
        <v>77</v>
      </c>
      <c r="C42" s="19">
        <v>1.1753743773686061</v>
      </c>
      <c r="F42" s="34" t="s">
        <v>0</v>
      </c>
      <c r="G42" s="59">
        <v>42364.806567913402</v>
      </c>
      <c r="J42" s="34" t="s">
        <v>81</v>
      </c>
      <c r="K42" s="156">
        <v>194628</v>
      </c>
    </row>
    <row r="43" spans="2:11" x14ac:dyDescent="0.25">
      <c r="B43" s="34" t="s">
        <v>73</v>
      </c>
      <c r="C43" s="19">
        <v>1.2874844053511556</v>
      </c>
      <c r="F43" s="34" t="s">
        <v>73</v>
      </c>
      <c r="G43" s="59">
        <v>46333.64071988732</v>
      </c>
      <c r="J43" s="34" t="s">
        <v>82</v>
      </c>
      <c r="K43" s="156">
        <v>307312</v>
      </c>
    </row>
    <row r="44" spans="2:11" ht="15.75" thickBot="1" x14ac:dyDescent="0.3">
      <c r="B44" s="151" t="s">
        <v>74</v>
      </c>
      <c r="C44" s="108">
        <v>1.6482001568401867</v>
      </c>
      <c r="F44" s="151" t="s">
        <v>74</v>
      </c>
      <c r="G44" s="61">
        <v>60648.292306661402</v>
      </c>
      <c r="J44" s="42" t="s">
        <v>83</v>
      </c>
      <c r="K44" s="157">
        <v>55748</v>
      </c>
    </row>
    <row r="46" spans="2:11" ht="15.75" thickBot="1" x14ac:dyDescent="0.3">
      <c r="B46" s="39" t="s">
        <v>129</v>
      </c>
      <c r="C46" s="23"/>
      <c r="K46" s="23"/>
    </row>
    <row r="47" spans="2:11" ht="26.25" x14ac:dyDescent="0.25">
      <c r="B47" s="43" t="s">
        <v>72</v>
      </c>
      <c r="C47" s="45" t="s">
        <v>22</v>
      </c>
      <c r="F47" s="43" t="s">
        <v>72</v>
      </c>
      <c r="G47" s="44" t="s">
        <v>71</v>
      </c>
      <c r="J47" s="43" t="s">
        <v>72</v>
      </c>
      <c r="K47" s="46" t="s">
        <v>30</v>
      </c>
    </row>
    <row r="48" spans="2:11" x14ac:dyDescent="0.25">
      <c r="B48" s="38" t="s">
        <v>79</v>
      </c>
      <c r="C48" s="36">
        <v>0.71328067092027492</v>
      </c>
      <c r="F48" s="62" t="s">
        <v>76</v>
      </c>
      <c r="G48" s="64">
        <v>38146.128760529486</v>
      </c>
      <c r="J48" s="38" t="s">
        <v>0</v>
      </c>
      <c r="K48" s="156">
        <v>2867294</v>
      </c>
    </row>
    <row r="49" spans="2:11" x14ac:dyDescent="0.25">
      <c r="B49" s="34" t="s">
        <v>81</v>
      </c>
      <c r="C49" s="30">
        <v>0.77809174448495688</v>
      </c>
      <c r="F49" s="34" t="s">
        <v>78</v>
      </c>
      <c r="G49" s="59">
        <v>39413.945193010732</v>
      </c>
      <c r="J49" s="34" t="s">
        <v>73</v>
      </c>
      <c r="K49" s="156">
        <v>152965</v>
      </c>
    </row>
    <row r="50" spans="2:11" x14ac:dyDescent="0.25">
      <c r="B50" s="34" t="s">
        <v>78</v>
      </c>
      <c r="C50" s="30">
        <v>0.78719877598618659</v>
      </c>
      <c r="F50" s="34" t="s">
        <v>81</v>
      </c>
      <c r="G50" s="59">
        <v>39809.347192017398</v>
      </c>
      <c r="J50" s="32" t="s">
        <v>74</v>
      </c>
      <c r="K50" s="156">
        <v>183418</v>
      </c>
    </row>
    <row r="51" spans="2:11" x14ac:dyDescent="0.25">
      <c r="B51" s="34" t="s">
        <v>82</v>
      </c>
      <c r="C51" s="30">
        <v>0.91063510184196139</v>
      </c>
      <c r="F51" s="34" t="s">
        <v>83</v>
      </c>
      <c r="G51" s="59">
        <v>43201.454949154046</v>
      </c>
      <c r="J51" s="34" t="s">
        <v>75</v>
      </c>
      <c r="K51" s="156">
        <v>97701</v>
      </c>
    </row>
    <row r="52" spans="2:11" x14ac:dyDescent="0.25">
      <c r="B52" s="34" t="s">
        <v>80</v>
      </c>
      <c r="C52" s="30">
        <v>0.92851534228596888</v>
      </c>
      <c r="F52" s="34" t="s">
        <v>75</v>
      </c>
      <c r="G52" s="59">
        <v>44044.347693472941</v>
      </c>
      <c r="J52" s="32" t="s">
        <v>76</v>
      </c>
      <c r="K52" s="156">
        <v>39057</v>
      </c>
    </row>
    <row r="53" spans="2:11" x14ac:dyDescent="0.25">
      <c r="B53" s="34" t="s">
        <v>0</v>
      </c>
      <c r="C53" s="30">
        <v>1</v>
      </c>
      <c r="F53" s="34" t="s">
        <v>80</v>
      </c>
      <c r="G53" s="59">
        <v>44240.378649306382</v>
      </c>
      <c r="J53" s="34" t="s">
        <v>77</v>
      </c>
      <c r="K53" s="156">
        <v>126759</v>
      </c>
    </row>
    <row r="54" spans="2:11" x14ac:dyDescent="0.25">
      <c r="B54" s="32" t="s">
        <v>76</v>
      </c>
      <c r="C54" s="30">
        <v>1.0060034916717022</v>
      </c>
      <c r="F54" s="34" t="s">
        <v>82</v>
      </c>
      <c r="G54" s="59">
        <v>46212.075880455654</v>
      </c>
      <c r="J54" s="34" t="s">
        <v>78</v>
      </c>
      <c r="K54" s="156">
        <v>67017</v>
      </c>
    </row>
    <row r="55" spans="2:11" x14ac:dyDescent="0.25">
      <c r="B55" s="34" t="s">
        <v>75</v>
      </c>
      <c r="C55" s="30">
        <v>1.1308294702809714</v>
      </c>
      <c r="F55" s="34" t="s">
        <v>0</v>
      </c>
      <c r="G55" s="59">
        <v>46250.843665839639</v>
      </c>
      <c r="J55" s="34" t="s">
        <v>79</v>
      </c>
      <c r="K55" s="156">
        <v>86870</v>
      </c>
    </row>
    <row r="56" spans="2:11" x14ac:dyDescent="0.25">
      <c r="B56" s="34" t="s">
        <v>83</v>
      </c>
      <c r="C56" s="30">
        <v>1.4870100623255578</v>
      </c>
      <c r="F56" s="34" t="s">
        <v>79</v>
      </c>
      <c r="G56" s="59">
        <v>46446.864936111429</v>
      </c>
      <c r="J56" s="34" t="s">
        <v>80</v>
      </c>
      <c r="K56" s="156">
        <v>113823</v>
      </c>
    </row>
    <row r="57" spans="2:11" x14ac:dyDescent="0.25">
      <c r="B57" s="34" t="s">
        <v>73</v>
      </c>
      <c r="C57" s="30">
        <v>2.0219289595718126</v>
      </c>
      <c r="F57" s="34" t="s">
        <v>73</v>
      </c>
      <c r="G57" s="59">
        <v>51199.609714640603</v>
      </c>
      <c r="J57" s="34" t="s">
        <v>81</v>
      </c>
      <c r="K57" s="156">
        <v>31268</v>
      </c>
    </row>
    <row r="58" spans="2:11" x14ac:dyDescent="0.25">
      <c r="B58" s="34" t="s">
        <v>77</v>
      </c>
      <c r="C58" s="30">
        <v>2.3908503784612485</v>
      </c>
      <c r="F58" s="34" t="s">
        <v>77</v>
      </c>
      <c r="G58" s="59">
        <v>53523.253433681239</v>
      </c>
      <c r="J58" s="34" t="s">
        <v>82</v>
      </c>
      <c r="K58" s="156">
        <v>53637</v>
      </c>
    </row>
    <row r="59" spans="2:11" ht="15.75" thickBot="1" x14ac:dyDescent="0.3">
      <c r="B59" s="151" t="s">
        <v>74</v>
      </c>
      <c r="C59" s="27">
        <v>13.059642466733699</v>
      </c>
      <c r="F59" s="151" t="s">
        <v>74</v>
      </c>
      <c r="G59" s="61">
        <v>61207.280283287357</v>
      </c>
      <c r="J59" s="42" t="s">
        <v>83</v>
      </c>
      <c r="K59" s="157">
        <v>22519</v>
      </c>
    </row>
    <row r="61" spans="2:11" ht="15.75" thickBot="1" x14ac:dyDescent="0.3">
      <c r="B61" s="39" t="s">
        <v>158</v>
      </c>
      <c r="C61" s="23"/>
      <c r="K61" s="23"/>
    </row>
    <row r="62" spans="2:11" ht="26.25" x14ac:dyDescent="0.25">
      <c r="B62" s="43" t="s">
        <v>72</v>
      </c>
      <c r="C62" s="45" t="s">
        <v>22</v>
      </c>
      <c r="F62" s="43" t="s">
        <v>72</v>
      </c>
      <c r="G62" s="44" t="s">
        <v>71</v>
      </c>
      <c r="J62" s="43" t="s">
        <v>72</v>
      </c>
      <c r="K62" s="46" t="s">
        <v>30</v>
      </c>
    </row>
    <row r="63" spans="2:11" x14ac:dyDescent="0.25">
      <c r="B63" s="62" t="s">
        <v>74</v>
      </c>
      <c r="C63" s="36">
        <v>4.3744901811940969E-2</v>
      </c>
      <c r="F63" s="38" t="s">
        <v>81</v>
      </c>
      <c r="G63" s="64">
        <v>34955.208771238787</v>
      </c>
      <c r="J63" s="38" t="s">
        <v>0</v>
      </c>
      <c r="K63" s="156">
        <v>17314423</v>
      </c>
    </row>
    <row r="64" spans="2:11" x14ac:dyDescent="0.25">
      <c r="B64" s="34" t="s">
        <v>77</v>
      </c>
      <c r="C64" s="30">
        <v>0.54236927266838442</v>
      </c>
      <c r="F64" s="34" t="s">
        <v>82</v>
      </c>
      <c r="G64" s="59">
        <v>36117.633713328054</v>
      </c>
      <c r="J64" s="34" t="s">
        <v>73</v>
      </c>
      <c r="K64" s="156">
        <v>361735</v>
      </c>
    </row>
    <row r="65" spans="2:11" x14ac:dyDescent="0.25">
      <c r="B65" s="34" t="s">
        <v>73</v>
      </c>
      <c r="C65" s="30">
        <v>0.79182380765753613</v>
      </c>
      <c r="F65" s="34" t="s">
        <v>73</v>
      </c>
      <c r="G65" s="59">
        <v>36135.766386996009</v>
      </c>
      <c r="J65" s="32" t="s">
        <v>74</v>
      </c>
      <c r="K65" s="156">
        <v>3710</v>
      </c>
    </row>
    <row r="66" spans="2:11" x14ac:dyDescent="0.25">
      <c r="B66" s="34" t="s">
        <v>83</v>
      </c>
      <c r="C66" s="30">
        <v>0.82705538545186985</v>
      </c>
      <c r="F66" s="34" t="s">
        <v>75</v>
      </c>
      <c r="G66" s="59">
        <v>36458.01788172622</v>
      </c>
      <c r="J66" s="34" t="s">
        <v>75</v>
      </c>
      <c r="K66" s="156">
        <v>534624</v>
      </c>
    </row>
    <row r="67" spans="2:11" x14ac:dyDescent="0.25">
      <c r="B67" s="34" t="s">
        <v>0</v>
      </c>
      <c r="C67" s="30">
        <v>1</v>
      </c>
      <c r="F67" s="34" t="s">
        <v>78</v>
      </c>
      <c r="G67" s="59">
        <v>36661.822708130145</v>
      </c>
      <c r="J67" s="32" t="s">
        <v>76</v>
      </c>
      <c r="K67" s="156">
        <v>309757</v>
      </c>
    </row>
    <row r="68" spans="2:11" x14ac:dyDescent="0.25">
      <c r="B68" s="34" t="s">
        <v>75</v>
      </c>
      <c r="C68" s="30">
        <v>1.0247330953222364</v>
      </c>
      <c r="F68" s="32" t="s">
        <v>76</v>
      </c>
      <c r="G68" s="59">
        <v>37070.967203323897</v>
      </c>
      <c r="J68" s="34" t="s">
        <v>77</v>
      </c>
      <c r="K68" s="156">
        <v>173643</v>
      </c>
    </row>
    <row r="69" spans="2:11" x14ac:dyDescent="0.25">
      <c r="B69" s="34" t="s">
        <v>80</v>
      </c>
      <c r="C69" s="30">
        <v>1.1645691651587</v>
      </c>
      <c r="F69" s="34" t="s">
        <v>83</v>
      </c>
      <c r="G69" s="59">
        <v>38174.316506240742</v>
      </c>
      <c r="J69" s="34" t="s">
        <v>78</v>
      </c>
      <c r="K69" s="156">
        <v>757711</v>
      </c>
    </row>
    <row r="70" spans="2:11" x14ac:dyDescent="0.25">
      <c r="B70" s="32" t="s">
        <v>76</v>
      </c>
      <c r="C70" s="30">
        <v>1.3212528540673658</v>
      </c>
      <c r="F70" s="34" t="s">
        <v>80</v>
      </c>
      <c r="G70" s="59">
        <v>41005.560066537597</v>
      </c>
      <c r="J70" s="34" t="s">
        <v>79</v>
      </c>
      <c r="K70" s="156">
        <v>1023444</v>
      </c>
    </row>
    <row r="71" spans="2:11" x14ac:dyDescent="0.25">
      <c r="B71" s="34" t="s">
        <v>82</v>
      </c>
      <c r="C71" s="30">
        <v>1.37397379963924</v>
      </c>
      <c r="F71" s="34" t="s">
        <v>79</v>
      </c>
      <c r="G71" s="59">
        <v>42541.964113327158</v>
      </c>
      <c r="J71" s="34" t="s">
        <v>80</v>
      </c>
      <c r="K71" s="156">
        <v>862069</v>
      </c>
    </row>
    <row r="72" spans="2:11" x14ac:dyDescent="0.25">
      <c r="B72" s="34" t="s">
        <v>81</v>
      </c>
      <c r="C72" s="30">
        <v>1.3809967682407891</v>
      </c>
      <c r="F72" s="34" t="s">
        <v>0</v>
      </c>
      <c r="G72" s="59">
        <v>42956.032837478902</v>
      </c>
      <c r="J72" s="34" t="s">
        <v>81</v>
      </c>
      <c r="K72" s="156">
        <v>335118</v>
      </c>
    </row>
    <row r="73" spans="2:11" x14ac:dyDescent="0.25">
      <c r="B73" s="34" t="s">
        <v>79</v>
      </c>
      <c r="C73" s="30">
        <v>1.3916144211095594</v>
      </c>
      <c r="F73" s="34" t="s">
        <v>77</v>
      </c>
      <c r="G73" s="59">
        <v>45823.361955276057</v>
      </c>
      <c r="J73" s="34" t="s">
        <v>82</v>
      </c>
      <c r="K73" s="156">
        <v>488691</v>
      </c>
    </row>
    <row r="74" spans="2:11" ht="15.75" thickBot="1" x14ac:dyDescent="0.3">
      <c r="B74" s="42" t="s">
        <v>78</v>
      </c>
      <c r="C74" s="27">
        <v>1.4738972956430119</v>
      </c>
      <c r="F74" s="151" t="s">
        <v>74</v>
      </c>
      <c r="G74" s="61">
        <v>72648.381671159033</v>
      </c>
      <c r="J74" s="42" t="s">
        <v>83</v>
      </c>
      <c r="K74" s="157">
        <v>75632</v>
      </c>
    </row>
  </sheetData>
  <sortState ref="F64:G75">
    <sortCondition ref="G6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"/>
  <sheetViews>
    <sheetView workbookViewId="0">
      <selection activeCell="P29" sqref="P29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"/>
  <sheetViews>
    <sheetView workbookViewId="0">
      <selection activeCell="P29" sqref="P29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"/>
  <sheetViews>
    <sheetView workbookViewId="0">
      <selection activeCell="P29" sqref="P29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"/>
  <sheetViews>
    <sheetView workbookViewId="0">
      <selection activeCell="P29" sqref="P29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"/>
  <sheetViews>
    <sheetView workbookViewId="0">
      <selection activeCell="P29" sqref="P29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"/>
  <sheetViews>
    <sheetView workbookViewId="0">
      <selection activeCell="P29" sqref="P29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P21" sqref="P21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P21" sqref="P21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S249"/>
  <sheetViews>
    <sheetView tabSelected="1" topLeftCell="A26" workbookViewId="0">
      <selection activeCell="H49" sqref="H49"/>
    </sheetView>
  </sheetViews>
  <sheetFormatPr defaultColWidth="8.85546875" defaultRowHeight="15" x14ac:dyDescent="0.25"/>
  <cols>
    <col min="2" max="2" width="32.140625" bestFit="1" customWidth="1"/>
    <col min="3" max="3" width="14" customWidth="1"/>
    <col min="5" max="5" width="12" bestFit="1" customWidth="1"/>
  </cols>
  <sheetData>
    <row r="2" spans="2:18" ht="15.75" thickBot="1" x14ac:dyDescent="0.3">
      <c r="B2" s="39" t="s">
        <v>114</v>
      </c>
      <c r="C2" s="23"/>
      <c r="D2" s="23"/>
      <c r="E2" s="23"/>
      <c r="F2" s="23"/>
    </row>
    <row r="3" spans="2:18" x14ac:dyDescent="0.25">
      <c r="B3" s="55" t="s">
        <v>72</v>
      </c>
      <c r="C3" s="110" t="s">
        <v>30</v>
      </c>
      <c r="D3" s="109" t="s">
        <v>22</v>
      </c>
      <c r="E3" s="58" t="s">
        <v>70</v>
      </c>
    </row>
    <row r="4" spans="2:18" x14ac:dyDescent="0.25">
      <c r="B4" s="38" t="s">
        <v>5</v>
      </c>
      <c r="C4" s="111">
        <v>13359007</v>
      </c>
      <c r="D4" s="19">
        <v>1</v>
      </c>
      <c r="E4" s="64">
        <v>33513.797468254939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2:18" x14ac:dyDescent="0.25">
      <c r="B5" s="34" t="s">
        <v>1</v>
      </c>
      <c r="C5" s="111">
        <v>445451</v>
      </c>
      <c r="D5" s="19">
        <v>1.2786737160937016</v>
      </c>
      <c r="E5" s="59">
        <v>35646.992609737099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2:18" x14ac:dyDescent="0.25">
      <c r="B6" s="34" t="s">
        <v>33</v>
      </c>
      <c r="C6" s="111">
        <v>111200</v>
      </c>
      <c r="D6" s="19">
        <v>1.6136362020315935</v>
      </c>
      <c r="E6" s="59">
        <v>47910.305026978414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2:18" x14ac:dyDescent="0.25">
      <c r="B7" s="34" t="s">
        <v>34</v>
      </c>
      <c r="C7" s="111">
        <v>432082</v>
      </c>
      <c r="D7" s="19">
        <v>1.0971414005177755</v>
      </c>
      <c r="E7" s="59">
        <v>31305.315627589207</v>
      </c>
    </row>
    <row r="8" spans="2:18" x14ac:dyDescent="0.25">
      <c r="B8" s="34" t="s">
        <v>35</v>
      </c>
      <c r="C8" s="111">
        <v>137324</v>
      </c>
      <c r="D8" s="19">
        <v>0.74919798029883888</v>
      </c>
      <c r="E8" s="59">
        <v>24622.002293845213</v>
      </c>
    </row>
    <row r="9" spans="2:18" x14ac:dyDescent="0.25">
      <c r="B9" s="34" t="s">
        <v>36</v>
      </c>
      <c r="C9" s="111">
        <v>288042</v>
      </c>
      <c r="D9" s="19">
        <v>1.1704356287217745</v>
      </c>
      <c r="E9" s="59">
        <v>33377.084321036513</v>
      </c>
    </row>
    <row r="10" spans="2:18" x14ac:dyDescent="0.25">
      <c r="B10" s="34" t="s">
        <v>37</v>
      </c>
      <c r="C10" s="111">
        <v>334002</v>
      </c>
      <c r="D10" s="19">
        <v>0.83872712267020799</v>
      </c>
      <c r="E10" s="59">
        <v>26403.670085807869</v>
      </c>
    </row>
    <row r="11" spans="2:18" x14ac:dyDescent="0.25">
      <c r="B11" s="34" t="s">
        <v>38</v>
      </c>
      <c r="C11" s="111">
        <v>551014</v>
      </c>
      <c r="D11" s="19">
        <v>0.93702633840801486</v>
      </c>
      <c r="E11" s="59">
        <v>30161.091692770056</v>
      </c>
    </row>
    <row r="12" spans="2:18" x14ac:dyDescent="0.25">
      <c r="B12" s="32" t="s">
        <v>39</v>
      </c>
      <c r="C12" s="111">
        <v>510900</v>
      </c>
      <c r="D12" s="19">
        <v>0.87309567250085218</v>
      </c>
      <c r="E12" s="59">
        <v>34356.563650420823</v>
      </c>
    </row>
    <row r="13" spans="2:18" x14ac:dyDescent="0.25">
      <c r="B13" s="32" t="s">
        <v>40</v>
      </c>
      <c r="C13" s="111">
        <v>165473</v>
      </c>
      <c r="D13" s="19">
        <v>0.8839234264060567</v>
      </c>
      <c r="E13" s="59">
        <v>24917.764867984504</v>
      </c>
    </row>
    <row r="14" spans="2:18" x14ac:dyDescent="0.25">
      <c r="B14" s="34" t="s">
        <v>41</v>
      </c>
      <c r="C14" s="111">
        <v>241957</v>
      </c>
      <c r="D14" s="19">
        <v>0.86350518261758935</v>
      </c>
      <c r="E14" s="59">
        <v>25040.761242700148</v>
      </c>
    </row>
    <row r="15" spans="2:18" ht="15.75" thickBot="1" x14ac:dyDescent="0.3">
      <c r="B15" s="42" t="s">
        <v>42</v>
      </c>
      <c r="C15" s="112">
        <v>45284</v>
      </c>
      <c r="D15" s="108">
        <v>0.60340317720106851</v>
      </c>
      <c r="E15" s="61">
        <v>22433.483592438832</v>
      </c>
    </row>
    <row r="16" spans="2:18" x14ac:dyDescent="0.25">
      <c r="B16" s="24" t="s">
        <v>25</v>
      </c>
      <c r="C16" s="25"/>
      <c r="D16" s="25"/>
      <c r="E16" s="25"/>
      <c r="F16" s="25"/>
    </row>
    <row r="17" spans="2:18" x14ac:dyDescent="0.25">
      <c r="B17" s="24" t="s">
        <v>23</v>
      </c>
      <c r="C17" s="23"/>
      <c r="D17" s="23"/>
      <c r="E17" s="23"/>
      <c r="F17" s="23"/>
    </row>
    <row r="18" spans="2:18" x14ac:dyDescent="0.25">
      <c r="B18" s="23"/>
      <c r="C18" s="23"/>
      <c r="D18" s="23"/>
      <c r="E18" s="23"/>
      <c r="F18" s="23"/>
    </row>
    <row r="19" spans="2:18" ht="15.75" thickBot="1" x14ac:dyDescent="0.3">
      <c r="B19" s="39" t="s">
        <v>115</v>
      </c>
      <c r="C19" s="23"/>
      <c r="D19" s="23"/>
      <c r="E19" s="23"/>
      <c r="F19" s="23"/>
    </row>
    <row r="20" spans="2:18" x14ac:dyDescent="0.25">
      <c r="B20" s="68" t="s">
        <v>72</v>
      </c>
      <c r="C20" s="69" t="s">
        <v>30</v>
      </c>
      <c r="D20" s="70" t="s">
        <v>22</v>
      </c>
      <c r="E20" s="113" t="s">
        <v>71</v>
      </c>
    </row>
    <row r="21" spans="2:18" x14ac:dyDescent="0.25">
      <c r="B21" s="38" t="s">
        <v>5</v>
      </c>
      <c r="C21" s="106">
        <v>2883481</v>
      </c>
      <c r="D21" s="36">
        <v>1</v>
      </c>
      <c r="E21" s="64">
        <v>40374.63075602024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2:18" x14ac:dyDescent="0.25">
      <c r="B22" s="34" t="s">
        <v>1</v>
      </c>
      <c r="C22" s="106">
        <v>166075</v>
      </c>
      <c r="D22" s="30">
        <v>2.2086207309946819</v>
      </c>
      <c r="E22" s="59">
        <v>41353.828541321695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2:18" x14ac:dyDescent="0.25">
      <c r="B23" s="34" t="s">
        <v>33</v>
      </c>
      <c r="C23" s="106">
        <v>194221</v>
      </c>
      <c r="D23" s="30">
        <v>13.057321896181202</v>
      </c>
      <c r="E23" s="59">
        <v>53226.716271669902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2:18" x14ac:dyDescent="0.25">
      <c r="B24" s="34" t="s">
        <v>34</v>
      </c>
      <c r="C24" s="106">
        <v>97200</v>
      </c>
      <c r="D24" s="30">
        <v>1.1434568411809765</v>
      </c>
      <c r="E24" s="59">
        <v>36455.117489711934</v>
      </c>
    </row>
    <row r="25" spans="2:18" x14ac:dyDescent="0.25">
      <c r="B25" s="34" t="s">
        <v>35</v>
      </c>
      <c r="C25" s="106">
        <v>39227</v>
      </c>
      <c r="D25" s="30">
        <v>0.99149911653472589</v>
      </c>
      <c r="E25" s="59">
        <v>35057.740994723019</v>
      </c>
    </row>
    <row r="26" spans="2:18" x14ac:dyDescent="0.25">
      <c r="B26" s="34" t="s">
        <v>36</v>
      </c>
      <c r="C26" s="106">
        <v>127638</v>
      </c>
      <c r="D26" s="30">
        <v>2.4028617799089855</v>
      </c>
      <c r="E26" s="59">
        <v>45837.252636362209</v>
      </c>
    </row>
    <row r="27" spans="2:18" x14ac:dyDescent="0.25">
      <c r="B27" s="34" t="s">
        <v>37</v>
      </c>
      <c r="C27" s="106">
        <v>61917</v>
      </c>
      <c r="D27" s="30">
        <v>0.72034178739107646</v>
      </c>
      <c r="E27" s="59">
        <v>36875.783936560234</v>
      </c>
    </row>
    <row r="28" spans="2:18" x14ac:dyDescent="0.25">
      <c r="B28" s="34" t="s">
        <v>38</v>
      </c>
      <c r="C28" s="106">
        <v>87349</v>
      </c>
      <c r="D28" s="30">
        <v>0.6881833891681729</v>
      </c>
      <c r="E28" s="59">
        <v>39818.552336031324</v>
      </c>
    </row>
    <row r="29" spans="2:18" x14ac:dyDescent="0.25">
      <c r="B29" s="32" t="s">
        <v>39</v>
      </c>
      <c r="C29" s="106">
        <v>122897</v>
      </c>
      <c r="D29" s="30">
        <v>0.97302567017257002</v>
      </c>
      <c r="E29" s="59">
        <v>39515.720367462185</v>
      </c>
    </row>
    <row r="30" spans="2:18" x14ac:dyDescent="0.25">
      <c r="B30" s="32" t="s">
        <v>40</v>
      </c>
      <c r="C30" s="106">
        <v>28069</v>
      </c>
      <c r="D30" s="30">
        <v>0.69465877677932542</v>
      </c>
      <c r="E30" s="59">
        <v>36616.56425237807</v>
      </c>
    </row>
    <row r="31" spans="2:18" x14ac:dyDescent="0.25">
      <c r="B31" s="34" t="s">
        <v>41</v>
      </c>
      <c r="C31" s="106">
        <v>54138</v>
      </c>
      <c r="D31" s="30">
        <v>0.89512986779142945</v>
      </c>
      <c r="E31" s="59">
        <v>42968.672632901107</v>
      </c>
    </row>
    <row r="32" spans="2:18" ht="15.75" thickBot="1" x14ac:dyDescent="0.3">
      <c r="B32" s="42" t="s">
        <v>42</v>
      </c>
      <c r="C32" s="107">
        <v>19778</v>
      </c>
      <c r="D32" s="27">
        <v>1.2209623350402938</v>
      </c>
      <c r="E32" s="61">
        <v>38095.294165234096</v>
      </c>
    </row>
    <row r="33" spans="2:18" x14ac:dyDescent="0.25">
      <c r="B33" s="24" t="s">
        <v>25</v>
      </c>
      <c r="C33" s="25"/>
      <c r="D33" s="25"/>
      <c r="E33" s="25"/>
      <c r="F33" s="25"/>
    </row>
    <row r="34" spans="2:18" x14ac:dyDescent="0.25">
      <c r="B34" s="24" t="s">
        <v>23</v>
      </c>
      <c r="C34" s="23"/>
      <c r="D34" s="23"/>
      <c r="E34" s="23"/>
      <c r="F34" s="23"/>
    </row>
    <row r="35" spans="2:18" x14ac:dyDescent="0.25">
      <c r="B35" s="24"/>
      <c r="C35" s="23"/>
      <c r="D35" s="23"/>
      <c r="E35" s="23"/>
      <c r="F35" s="23"/>
    </row>
    <row r="36" spans="2:18" ht="15.75" thickBot="1" x14ac:dyDescent="0.3">
      <c r="B36" s="39" t="s">
        <v>116</v>
      </c>
      <c r="C36" s="23"/>
      <c r="D36" s="23"/>
      <c r="E36" s="23"/>
      <c r="F36" s="23"/>
    </row>
    <row r="37" spans="2:18" x14ac:dyDescent="0.25">
      <c r="B37" s="71" t="s">
        <v>72</v>
      </c>
      <c r="C37" s="72" t="s">
        <v>30</v>
      </c>
      <c r="D37" s="73" t="s">
        <v>22</v>
      </c>
      <c r="E37" s="114" t="s">
        <v>71</v>
      </c>
    </row>
    <row r="38" spans="2:18" x14ac:dyDescent="0.25">
      <c r="B38" s="38" t="s">
        <v>5</v>
      </c>
      <c r="C38" s="106">
        <v>17245103</v>
      </c>
      <c r="D38" s="36">
        <v>1</v>
      </c>
      <c r="E38" s="64">
        <v>35005.296554911853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2:18" x14ac:dyDescent="0.25">
      <c r="B39" s="34" t="s">
        <v>1</v>
      </c>
      <c r="C39" s="106">
        <v>368865</v>
      </c>
      <c r="D39" s="30">
        <v>0.82022996959593186</v>
      </c>
      <c r="E39" s="59">
        <v>31021.414715410789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2:18" x14ac:dyDescent="0.25">
      <c r="B40" s="34" t="s">
        <v>33</v>
      </c>
      <c r="C40" s="106">
        <v>3508</v>
      </c>
      <c r="D40" s="30">
        <v>3.9433816481976761E-2</v>
      </c>
      <c r="E40" s="59">
        <v>50657.91049030787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2:18" x14ac:dyDescent="0.25">
      <c r="B41" s="34" t="s">
        <v>34</v>
      </c>
      <c r="C41" s="106">
        <v>542878</v>
      </c>
      <c r="D41" s="30">
        <v>1.0678421417463704</v>
      </c>
      <c r="E41" s="59">
        <v>29539.331393057004</v>
      </c>
    </row>
    <row r="42" spans="2:18" x14ac:dyDescent="0.25">
      <c r="B42" s="34" t="s">
        <v>35</v>
      </c>
      <c r="C42" s="106">
        <v>297455</v>
      </c>
      <c r="D42" s="30">
        <v>1.2571289017536695</v>
      </c>
      <c r="E42" s="59">
        <v>31303.457023751493</v>
      </c>
    </row>
    <row r="43" spans="2:18" x14ac:dyDescent="0.25">
      <c r="B43" s="34" t="s">
        <v>36</v>
      </c>
      <c r="C43" s="106">
        <v>173725</v>
      </c>
      <c r="D43" s="30">
        <v>0.54684270244419675</v>
      </c>
      <c r="E43" s="59">
        <v>37813.139133688303</v>
      </c>
    </row>
    <row r="44" spans="2:18" x14ac:dyDescent="0.25">
      <c r="B44" s="34" t="s">
        <v>37</v>
      </c>
      <c r="C44" s="106">
        <v>808522</v>
      </c>
      <c r="D44" s="30">
        <v>1.5727940099189073</v>
      </c>
      <c r="E44" s="59">
        <v>28838.080062138073</v>
      </c>
    </row>
    <row r="45" spans="2:18" x14ac:dyDescent="0.25">
      <c r="B45" s="34" t="s">
        <v>38</v>
      </c>
      <c r="C45" s="106">
        <v>1032660</v>
      </c>
      <c r="D45" s="30">
        <v>1.3603632931177141</v>
      </c>
      <c r="E45" s="59">
        <v>37212.799925435284</v>
      </c>
    </row>
    <row r="46" spans="2:18" x14ac:dyDescent="0.25">
      <c r="B46" s="32" t="s">
        <v>39</v>
      </c>
      <c r="C46" s="106">
        <v>865122</v>
      </c>
      <c r="D46" s="30">
        <v>1.1452799928366399</v>
      </c>
      <c r="E46" s="59">
        <v>35043.52017865688</v>
      </c>
    </row>
    <row r="47" spans="2:18" x14ac:dyDescent="0.25">
      <c r="B47" s="32" t="s">
        <v>40</v>
      </c>
      <c r="C47" s="106">
        <v>340618</v>
      </c>
      <c r="D47" s="30">
        <v>1.4094948154946358</v>
      </c>
      <c r="E47" s="59">
        <v>29237.924563587363</v>
      </c>
    </row>
    <row r="48" spans="2:18" x14ac:dyDescent="0.25">
      <c r="B48" s="34" t="s">
        <v>41</v>
      </c>
      <c r="C48" s="106">
        <v>501782</v>
      </c>
      <c r="D48" s="30">
        <v>1.38723558394489</v>
      </c>
      <c r="E48" s="59">
        <v>30812.816769035158</v>
      </c>
    </row>
    <row r="49" spans="2:19" ht="15.75" thickBot="1" x14ac:dyDescent="0.3">
      <c r="B49" s="42" t="s">
        <v>42</v>
      </c>
      <c r="C49" s="107">
        <v>77124</v>
      </c>
      <c r="D49" s="27">
        <v>0.79608738426927728</v>
      </c>
      <c r="E49" s="61">
        <v>34379.487617343497</v>
      </c>
    </row>
    <row r="50" spans="2:19" x14ac:dyDescent="0.25">
      <c r="B50" s="24" t="s">
        <v>25</v>
      </c>
      <c r="C50" s="25"/>
      <c r="D50" s="25"/>
      <c r="E50" s="25"/>
      <c r="F50" s="25"/>
    </row>
    <row r="51" spans="2:19" x14ac:dyDescent="0.25">
      <c r="B51" s="24" t="s">
        <v>23</v>
      </c>
      <c r="C51" s="23"/>
      <c r="D51" s="23"/>
      <c r="E51" s="23"/>
      <c r="F51" s="23"/>
    </row>
    <row r="52" spans="2:19" x14ac:dyDescent="0.25">
      <c r="B52" s="24"/>
      <c r="C52" s="23"/>
      <c r="D52" s="23"/>
      <c r="E52" s="23"/>
      <c r="F52" s="23"/>
    </row>
    <row r="53" spans="2:19" ht="15.75" thickBot="1" x14ac:dyDescent="0.3">
      <c r="B53" s="39" t="s">
        <v>117</v>
      </c>
      <c r="C53" s="23"/>
      <c r="D53" s="23"/>
      <c r="E53" s="23"/>
      <c r="F53" s="23"/>
    </row>
    <row r="54" spans="2:19" ht="26.25" x14ac:dyDescent="0.25">
      <c r="B54" s="123" t="s">
        <v>21</v>
      </c>
      <c r="C54" s="122" t="s">
        <v>30</v>
      </c>
      <c r="D54" s="45" t="s">
        <v>22</v>
      </c>
      <c r="E54" s="44" t="s">
        <v>31</v>
      </c>
      <c r="F54" s="46" t="s">
        <v>29</v>
      </c>
    </row>
    <row r="55" spans="2:19" x14ac:dyDescent="0.25">
      <c r="B55" s="121" t="s">
        <v>11</v>
      </c>
      <c r="C55" s="31">
        <f>VLOOKUP($B55,'Reg. Data Sum (96)'!$B$3:$N$17,3,FALSE)</f>
        <v>587128</v>
      </c>
      <c r="D55" s="30">
        <f>VLOOKUP($B55,'Reg. Data Sum (96)'!$B$51:$N$65,3,FALSE)</f>
        <v>0.94926590137516009</v>
      </c>
      <c r="E55" s="29">
        <f>VLOOKUP($B55,'Reg. Data Sum (96)'!$B$35:$N$49,3,FALSE)</f>
        <v>23532.683067406084</v>
      </c>
      <c r="F55" s="59">
        <f>VLOOKUP($B55,'Reg. Data Sum (96)'!$B$35:$C$49,2,FALSE)</f>
        <v>25577.550285784517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2:19" x14ac:dyDescent="0.25">
      <c r="B56" s="121" t="s">
        <v>9</v>
      </c>
      <c r="C56" s="31">
        <f>VLOOKUP($B56,'Reg. Data Sum (96)'!$B$3:$N$17,3,FALSE)</f>
        <v>445451</v>
      </c>
      <c r="D56" s="30">
        <f>VLOOKUP($B56,'Reg. Data Sum (96)'!$B$51:$N$65,3,FALSE)</f>
        <v>1.2786737160937016</v>
      </c>
      <c r="E56" s="29">
        <f>VLOOKUP($B56,'Reg. Data Sum (96)'!$B$35:$N$49,3,FALSE)</f>
        <v>35646.992609737099</v>
      </c>
      <c r="F56" s="59">
        <f>VLOOKUP($B56,'Reg. Data Sum (96)'!$B$35:$C$49,2,FALSE)</f>
        <v>33513.797468254939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2:19" x14ac:dyDescent="0.25">
      <c r="B57" s="121" t="s">
        <v>3</v>
      </c>
      <c r="C57" s="31">
        <f>VLOOKUP($B57,'Reg. Data Sum (96)'!$B$3:$N$17,3,FALSE)</f>
        <v>368865</v>
      </c>
      <c r="D57" s="30">
        <f>VLOOKUP($B57,'Reg. Data Sum (96)'!$B$51:$N$65,3,FALSE)</f>
        <v>0.82022996959593186</v>
      </c>
      <c r="E57" s="29">
        <f>VLOOKUP($B57,'Reg. Data Sum (96)'!$B$35:$N$49,3,FALSE)</f>
        <v>31021.414715410789</v>
      </c>
      <c r="F57" s="59">
        <f>VLOOKUP($B57,'Reg. Data Sum (96)'!$B$35:$C$49,2,FALSE)</f>
        <v>35005.296554911853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2:19" x14ac:dyDescent="0.25">
      <c r="B58" s="121" t="s">
        <v>44</v>
      </c>
      <c r="C58" s="31">
        <f>VLOOKUP($B58,'Reg. Data Sum (96)'!$B$3:$N$17,3,FALSE)</f>
        <v>286509</v>
      </c>
      <c r="D58" s="30">
        <f>VLOOKUP($B58,'Reg. Data Sum (96)'!$B$51:$N$65,3,FALSE)</f>
        <v>0.94569977282310624</v>
      </c>
      <c r="E58" s="29">
        <f>VLOOKUP($B58,'Reg. Data Sum (96)'!$B$35:$N$49,3,FALSE)</f>
        <v>26073.388267035243</v>
      </c>
      <c r="F58" s="59">
        <f>VLOOKUP($B58,'Reg. Data Sum (96)'!$B$35:$C$49,2,FALSE)</f>
        <v>28331.67263653945</v>
      </c>
    </row>
    <row r="59" spans="2:19" x14ac:dyDescent="0.25">
      <c r="B59" s="121" t="s">
        <v>8</v>
      </c>
      <c r="C59" s="31">
        <f>VLOOKUP($B59,'Reg. Data Sum (96)'!$B$3:$N$17,3,FALSE)</f>
        <v>279235</v>
      </c>
      <c r="D59" s="30">
        <f>VLOOKUP($B59,'Reg. Data Sum (96)'!$B$51:$N$65,3,FALSE)</f>
        <v>0.82023343122010306</v>
      </c>
      <c r="E59" s="29">
        <f>VLOOKUP($B59,'Reg. Data Sum (96)'!$B$35:$N$49,3,FALSE)</f>
        <v>27107.96052787079</v>
      </c>
      <c r="F59" s="59">
        <f>VLOOKUP($B59,'Reg. Data Sum (96)'!$B$35:$C$49,2,FALSE)</f>
        <v>27619.447532701673</v>
      </c>
    </row>
    <row r="60" spans="2:19" x14ac:dyDescent="0.25">
      <c r="B60" s="121" t="s">
        <v>7</v>
      </c>
      <c r="C60" s="31">
        <f>VLOOKUP($B60,'Reg. Data Sum (96)'!$B$3:$N$17,3,FALSE)</f>
        <v>269119</v>
      </c>
      <c r="D60" s="30">
        <f>VLOOKUP($B60,'Reg. Data Sum (96)'!$B$51:$N$65,3,FALSE)</f>
        <v>0.95490367156138933</v>
      </c>
      <c r="E60" s="29">
        <f>VLOOKUP($B60,'Reg. Data Sum (96)'!$B$35:$N$49,3,FALSE)</f>
        <v>10913.997525258343</v>
      </c>
      <c r="F60" s="59">
        <f>VLOOKUP($B60,'Reg. Data Sum (96)'!$B$35:$C$49,2,FALSE)</f>
        <v>12355.659532193818</v>
      </c>
    </row>
    <row r="61" spans="2:19" x14ac:dyDescent="0.25">
      <c r="B61" s="121" t="s">
        <v>2</v>
      </c>
      <c r="C61" s="31">
        <f>VLOOKUP($B61,'Reg. Data Sum (96)'!$B$3:$N$17,3,FALSE)</f>
        <v>176250</v>
      </c>
      <c r="D61" s="30">
        <f>VLOOKUP($B61,'Reg. Data Sum (96)'!$B$51:$N$65,3,FALSE)</f>
        <v>1.2421884590599643</v>
      </c>
      <c r="E61" s="29">
        <f>VLOOKUP($B61,'Reg. Data Sum (96)'!$B$35:$N$49,3,FALSE)</f>
        <v>26885.818695035461</v>
      </c>
      <c r="F61" s="59">
        <f>VLOOKUP($B61,'Reg. Data Sum (96)'!$B$35:$C$49,2,FALSE)</f>
        <v>30535.724587072025</v>
      </c>
    </row>
    <row r="62" spans="2:19" x14ac:dyDescent="0.25">
      <c r="B62" s="120" t="s">
        <v>46</v>
      </c>
      <c r="C62" s="31">
        <f>VLOOKUP($B62,'Reg. Data Sum (96)'!$B$3:$N$17,3,FALSE)</f>
        <v>166075</v>
      </c>
      <c r="D62" s="30">
        <f>VLOOKUP($B62,'Reg. Data Sum (96)'!$B$51:$N$65,3,FALSE)</f>
        <v>2.2086207309946819</v>
      </c>
      <c r="E62" s="29">
        <f>VLOOKUP($B62,'Reg. Data Sum (96)'!$B$35:$N$49,3,FALSE)</f>
        <v>41353.828541321695</v>
      </c>
      <c r="F62" s="59">
        <f>VLOOKUP($B62,'Reg. Data Sum (96)'!$B$35:$C$49,2,FALSE)</f>
        <v>40374.63075602024</v>
      </c>
    </row>
    <row r="63" spans="2:19" x14ac:dyDescent="0.25">
      <c r="B63" s="121" t="s">
        <v>10</v>
      </c>
      <c r="C63" s="31">
        <f>VLOOKUP($B63,'Reg. Data Sum (96)'!$B$3:$N$17,3,FALSE)</f>
        <v>150344</v>
      </c>
      <c r="D63" s="30">
        <f>VLOOKUP($B63,'Reg. Data Sum (96)'!$B$51:$N$65,3,FALSE)</f>
        <v>0.84141982084447375</v>
      </c>
      <c r="E63" s="29">
        <f>VLOOKUP($B63,'Reg. Data Sum (96)'!$B$35:$N$49,3,FALSE)</f>
        <v>33503.626117437343</v>
      </c>
      <c r="F63" s="59">
        <f>VLOOKUP($B63,'Reg. Data Sum (96)'!$B$35:$C$49,2,FALSE)</f>
        <v>39639.85698167004</v>
      </c>
    </row>
    <row r="64" spans="2:19" x14ac:dyDescent="0.25">
      <c r="B64" s="120" t="s">
        <v>45</v>
      </c>
      <c r="C64" s="31">
        <f>VLOOKUP($B64,'Reg. Data Sum (96)'!$B$3:$N$17,3,FALSE)</f>
        <v>122815</v>
      </c>
      <c r="D64" s="30">
        <f>VLOOKUP($B64,'Reg. Data Sum (96)'!$B$51:$N$65,3,FALSE)</f>
        <v>1.1252247825142647</v>
      </c>
      <c r="E64" s="29">
        <f>VLOOKUP($B64,'Reg. Data Sum (96)'!$B$35:$N$49,3,FALSE)</f>
        <v>28374.347522696738</v>
      </c>
      <c r="F64" s="59">
        <f>VLOOKUP($B64,'Reg. Data Sum (96)'!$B$35:$C$49,2,FALSE)</f>
        <v>31459.882014952618</v>
      </c>
    </row>
    <row r="65" spans="2:11" x14ac:dyDescent="0.25">
      <c r="B65" s="121" t="s">
        <v>6</v>
      </c>
      <c r="C65" s="31">
        <f>VLOOKUP($B65,'Reg. Data Sum (96)'!$B$3:$N$17,3,FALSE)</f>
        <v>110364</v>
      </c>
      <c r="D65" s="30">
        <f>VLOOKUP($B65,'Reg. Data Sum (96)'!$B$51:$N$65,3,FALSE)</f>
        <v>1.1039088188979718</v>
      </c>
      <c r="E65" s="29">
        <f>VLOOKUP($B65,'Reg. Data Sum (96)'!$B$35:$N$49,3,FALSE)</f>
        <v>21291.650456670654</v>
      </c>
      <c r="F65" s="59">
        <f>VLOOKUP($B65,'Reg. Data Sum (96)'!$B$35:$C$49,2,FALSE)</f>
        <v>19064.656648814005</v>
      </c>
    </row>
    <row r="66" spans="2:11" x14ac:dyDescent="0.25">
      <c r="B66" s="121" t="s">
        <v>4</v>
      </c>
      <c r="C66" s="31">
        <f>VLOOKUP($B66,'Reg. Data Sum (96)'!$B$3:$N$17,3,FALSE)</f>
        <v>84895</v>
      </c>
      <c r="D66" s="30">
        <f>VLOOKUP($B66,'Reg. Data Sum (96)'!$B$51:$N$65,3,FALSE)</f>
        <v>1.09477844846982</v>
      </c>
      <c r="E66" s="29">
        <f>VLOOKUP($B66,'Reg. Data Sum (96)'!$B$35:$N$49,3,FALSE)</f>
        <v>46082.269014665173</v>
      </c>
      <c r="F66" s="59">
        <f>VLOOKUP($B66,'Reg. Data Sum (96)'!$B$35:$C$49,2,FALSE)</f>
        <v>42504.544457821197</v>
      </c>
    </row>
    <row r="67" spans="2:11" ht="15.75" thickBot="1" x14ac:dyDescent="0.3">
      <c r="B67" s="124" t="s">
        <v>12</v>
      </c>
      <c r="C67" s="28">
        <f>VLOOKUP($B67,'Reg. Data Sum (96)'!$B$3:$N$17,3,FALSE)</f>
        <v>23799</v>
      </c>
      <c r="D67" s="27">
        <f>VLOOKUP($B67,'Reg. Data Sum (96)'!$B$51:$N$65,3,FALSE)</f>
        <v>0.52387037965534966</v>
      </c>
      <c r="E67" s="26">
        <f>VLOOKUP($B67,'Reg. Data Sum (96)'!$B$35:$N$49,3,FALSE)</f>
        <v>26703.239253750158</v>
      </c>
      <c r="F67" s="61">
        <f>VLOOKUP($B67,'Reg. Data Sum (96)'!$B$35:$C$49,2,FALSE)</f>
        <v>26108.457628597491</v>
      </c>
    </row>
    <row r="68" spans="2:11" x14ac:dyDescent="0.25">
      <c r="B68" s="24" t="s">
        <v>25</v>
      </c>
      <c r="C68" s="25"/>
      <c r="D68" s="25"/>
      <c r="E68" s="25"/>
      <c r="F68" s="25"/>
    </row>
    <row r="69" spans="2:11" x14ac:dyDescent="0.25">
      <c r="B69" s="24" t="s">
        <v>23</v>
      </c>
      <c r="C69" s="23"/>
      <c r="D69" s="23"/>
      <c r="E69" s="23"/>
      <c r="F69" s="23"/>
    </row>
    <row r="70" spans="2:11" x14ac:dyDescent="0.25">
      <c r="B70" s="24"/>
      <c r="C70" s="23"/>
      <c r="D70" s="23"/>
      <c r="E70" s="23"/>
      <c r="F70" s="23"/>
    </row>
    <row r="71" spans="2:11" ht="15.75" thickBot="1" x14ac:dyDescent="0.3">
      <c r="B71" s="39" t="s">
        <v>118</v>
      </c>
      <c r="C71" s="23"/>
      <c r="D71" s="23"/>
      <c r="E71" s="23"/>
      <c r="F71" s="23"/>
    </row>
    <row r="72" spans="2:11" ht="26.25" x14ac:dyDescent="0.25">
      <c r="B72" s="74" t="s">
        <v>21</v>
      </c>
      <c r="C72" s="119" t="s">
        <v>30</v>
      </c>
      <c r="D72" s="75" t="s">
        <v>22</v>
      </c>
      <c r="E72" s="75" t="s">
        <v>47</v>
      </c>
      <c r="F72" s="76" t="s">
        <v>29</v>
      </c>
    </row>
    <row r="73" spans="2:11" x14ac:dyDescent="0.25">
      <c r="B73" s="120" t="s">
        <v>46</v>
      </c>
      <c r="C73" s="31">
        <f>VLOOKUP($B73,'Reg. Data Sum (96)'!$B$3:$N$17,4,FALSE)</f>
        <v>194221</v>
      </c>
      <c r="D73" s="30">
        <f>VLOOKUP($B73,'Reg. Data Sum (96)'!$B$51:$N$65,4,FALSE)</f>
        <v>13.057321896181202</v>
      </c>
      <c r="E73" s="29">
        <f>VLOOKUP($B73,'Reg. Data Sum (96)'!$B$35:$N$49,4,FALSE)</f>
        <v>53226.716271669902</v>
      </c>
      <c r="F73" s="59">
        <f>VLOOKUP($B73,'Reg. Data Sum (96)'!$B$35:$C$49,2,FALSE)</f>
        <v>40374.63075602024</v>
      </c>
    </row>
    <row r="74" spans="2:11" x14ac:dyDescent="0.25">
      <c r="B74" s="121" t="s">
        <v>9</v>
      </c>
      <c r="C74" s="31">
        <f>VLOOKUP($B74,'Reg. Data Sum (96)'!$B$3:$N$17,4,FALSE)</f>
        <v>111200</v>
      </c>
      <c r="D74" s="30">
        <f>VLOOKUP($B74,'Reg. Data Sum (96)'!$B$51:$N$65,4,FALSE)</f>
        <v>1.6136362020315935</v>
      </c>
      <c r="E74" s="29">
        <f>VLOOKUP($B74,'Reg. Data Sum (96)'!$B$35:$N$49,4,FALSE)</f>
        <v>47910.305026978414</v>
      </c>
      <c r="F74" s="59">
        <f>VLOOKUP($B74,'Reg. Data Sum (96)'!$B$35:$C$49,2,FALSE)</f>
        <v>33513.797468254939</v>
      </c>
      <c r="K74" s="29"/>
    </row>
    <row r="75" spans="2:11" x14ac:dyDescent="0.25">
      <c r="B75" s="121" t="s">
        <v>8</v>
      </c>
      <c r="C75" s="31">
        <f>VLOOKUP($B75,'Reg. Data Sum (96)'!$B$3:$N$17,4,FALSE)</f>
        <v>70417</v>
      </c>
      <c r="D75" s="30">
        <f>VLOOKUP($B75,'Reg. Data Sum (96)'!$B$51:$N$65,4,FALSE)</f>
        <v>1.0456495955955452</v>
      </c>
      <c r="E75" s="29">
        <f>VLOOKUP($B75,'Reg. Data Sum (96)'!$B$35:$N$49,4,FALSE)</f>
        <v>35961.215856966359</v>
      </c>
      <c r="F75" s="59">
        <f>VLOOKUP($B75,'Reg. Data Sum (96)'!$B$35:$C$49,2,FALSE)</f>
        <v>27619.447532701673</v>
      </c>
    </row>
    <row r="76" spans="2:11" x14ac:dyDescent="0.25">
      <c r="B76" s="121" t="s">
        <v>6</v>
      </c>
      <c r="C76" s="31">
        <f>VLOOKUP($B76,'Reg. Data Sum (96)'!$B$3:$N$17,4,FALSE)</f>
        <v>49135</v>
      </c>
      <c r="D76" s="30">
        <f>VLOOKUP($B76,'Reg. Data Sum (96)'!$B$51:$N$65,4,FALSE)</f>
        <v>2.4844929706345997</v>
      </c>
      <c r="E76" s="29">
        <f>VLOOKUP($B76,'Reg. Data Sum (96)'!$B$35:$N$49,4,FALSE)</f>
        <v>39760.904528340288</v>
      </c>
      <c r="F76" s="59">
        <f>VLOOKUP($B76,'Reg. Data Sum (96)'!$B$35:$C$49,2,FALSE)</f>
        <v>19064.656648814005</v>
      </c>
    </row>
    <row r="77" spans="2:11" x14ac:dyDescent="0.25">
      <c r="B77" s="121" t="s">
        <v>7</v>
      </c>
      <c r="C77" s="31">
        <f>VLOOKUP($B77,'Reg. Data Sum (96)'!$B$3:$N$17,4,FALSE)</f>
        <v>45521</v>
      </c>
      <c r="D77" s="30">
        <f>VLOOKUP($B77,'Reg. Data Sum (96)'!$B$51:$N$65,4,FALSE)</f>
        <v>0.81652227792137033</v>
      </c>
      <c r="E77" s="29">
        <f>VLOOKUP($B77,'Reg. Data Sum (96)'!$B$35:$N$49,4,FALSE)</f>
        <v>18094.61448562202</v>
      </c>
      <c r="F77" s="59">
        <f>VLOOKUP($B77,'Reg. Data Sum (96)'!$B$35:$C$49,2,FALSE)</f>
        <v>12355.659532193818</v>
      </c>
    </row>
    <row r="78" spans="2:11" x14ac:dyDescent="0.25">
      <c r="B78" s="120" t="s">
        <v>45</v>
      </c>
      <c r="C78" s="31">
        <f>VLOOKUP($B78,'Reg. Data Sum (96)'!$B$3:$N$17,4,FALSE)</f>
        <v>39962</v>
      </c>
      <c r="D78" s="30">
        <f>VLOOKUP($B78,'Reg. Data Sum (96)'!$B$51:$N$65,4,FALSE)</f>
        <v>1.8508709251445388</v>
      </c>
      <c r="E78" s="29">
        <f>VLOOKUP($B78,'Reg. Data Sum (96)'!$B$35:$N$49,4,FALSE)</f>
        <v>40248.111255692907</v>
      </c>
      <c r="F78" s="59">
        <f>VLOOKUP($B78,'Reg. Data Sum (96)'!$B$35:$C$49,2,FALSE)</f>
        <v>31459.882014952618</v>
      </c>
    </row>
    <row r="79" spans="2:11" x14ac:dyDescent="0.25">
      <c r="B79" s="121" t="s">
        <v>11</v>
      </c>
      <c r="C79" s="31">
        <f>VLOOKUP($B79,'Reg. Data Sum (96)'!$B$3:$N$17,4,FALSE)</f>
        <v>28509</v>
      </c>
      <c r="D79" s="30">
        <f>VLOOKUP($B79,'Reg. Data Sum (96)'!$B$51:$N$65,4,FALSE)</f>
        <v>0.2330119069853516</v>
      </c>
      <c r="E79" s="29">
        <f>VLOOKUP($B79,'Reg. Data Sum (96)'!$B$35:$N$49,4,FALSE)</f>
        <v>28823.268301238204</v>
      </c>
      <c r="F79" s="59">
        <f>VLOOKUP($B79,'Reg. Data Sum (96)'!$B$35:$C$49,2,FALSE)</f>
        <v>25577.550285784517</v>
      </c>
    </row>
    <row r="80" spans="2:11" x14ac:dyDescent="0.25">
      <c r="B80" s="121" t="s">
        <v>10</v>
      </c>
      <c r="C80" s="31">
        <f>VLOOKUP($B80,'Reg. Data Sum (96)'!$B$3:$N$17,4,FALSE)</f>
        <v>25844</v>
      </c>
      <c r="D80" s="30">
        <f>VLOOKUP($B80,'Reg. Data Sum (96)'!$B$51:$N$65,4,FALSE)</f>
        <v>0.73118523243833233</v>
      </c>
      <c r="E80" s="29">
        <f>VLOOKUP($B80,'Reg. Data Sum (96)'!$B$35:$N$49,4,FALSE)</f>
        <v>53835.443468503327</v>
      </c>
      <c r="F80" s="59">
        <f>VLOOKUP($B80,'Reg. Data Sum (96)'!$B$35:$C$49,2,FALSE)</f>
        <v>39639.85698167004</v>
      </c>
    </row>
    <row r="81" spans="2:6" x14ac:dyDescent="0.25">
      <c r="B81" s="121" t="s">
        <v>4</v>
      </c>
      <c r="C81" s="31">
        <f>VLOOKUP($B81,'Reg. Data Sum (96)'!$B$3:$N$17,4,FALSE)</f>
        <v>24359</v>
      </c>
      <c r="D81" s="30">
        <f>VLOOKUP($B81,'Reg. Data Sum (96)'!$B$51:$N$65,4,FALSE)</f>
        <v>1.587978520749294</v>
      </c>
      <c r="E81" s="29">
        <f>VLOOKUP($B81,'Reg. Data Sum (96)'!$B$35:$N$49,4,FALSE)</f>
        <v>57364.891949587422</v>
      </c>
      <c r="F81" s="59">
        <f>VLOOKUP($B81,'Reg. Data Sum (96)'!$B$35:$C$49,2,FALSE)</f>
        <v>42504.544457821197</v>
      </c>
    </row>
    <row r="82" spans="2:6" x14ac:dyDescent="0.25">
      <c r="B82" s="121" t="s">
        <v>2</v>
      </c>
      <c r="C82" s="31">
        <f>VLOOKUP($B82,'Reg. Data Sum (96)'!$B$3:$N$17,4,FALSE)</f>
        <v>9090</v>
      </c>
      <c r="D82" s="30">
        <f>VLOOKUP($B82,'Reg. Data Sum (96)'!$B$51:$N$65,4,FALSE)</f>
        <v>0.32386445764105287</v>
      </c>
      <c r="E82" s="29">
        <f>VLOOKUP($B82,'Reg. Data Sum (96)'!$B$35:$N$49,4,FALSE)</f>
        <v>36170.890429042905</v>
      </c>
      <c r="F82" s="59">
        <f>VLOOKUP($B82,'Reg. Data Sum (96)'!$B$35:$C$49,2,FALSE)</f>
        <v>30535.724587072025</v>
      </c>
    </row>
    <row r="83" spans="2:6" x14ac:dyDescent="0.25">
      <c r="B83" s="121" t="s">
        <v>44</v>
      </c>
      <c r="C83" s="31">
        <f>VLOOKUP($B83,'Reg. Data Sum (96)'!$B$3:$N$17,4,FALSE)</f>
        <v>3954</v>
      </c>
      <c r="D83" s="30">
        <f>VLOOKUP($B83,'Reg. Data Sum (96)'!$B$51:$N$65,4,FALSE)</f>
        <v>6.5977024057104344E-2</v>
      </c>
      <c r="E83" s="29">
        <f>VLOOKUP($B83,'Reg. Data Sum (96)'!$B$35:$N$49,4,FALSE)</f>
        <v>50762.311330298435</v>
      </c>
      <c r="F83" s="59">
        <f>VLOOKUP($B83,'Reg. Data Sum (96)'!$B$35:$C$49,2,FALSE)</f>
        <v>28331.67263653945</v>
      </c>
    </row>
    <row r="84" spans="2:6" x14ac:dyDescent="0.25">
      <c r="B84" s="121" t="s">
        <v>3</v>
      </c>
      <c r="C84" s="31">
        <f>VLOOKUP($B84,'Reg. Data Sum (96)'!$B$3:$N$17,4,FALSE)</f>
        <v>3508</v>
      </c>
      <c r="D84" s="30">
        <f>VLOOKUP($B84,'Reg. Data Sum (96)'!$B$51:$N$65,4,FALSE)</f>
        <v>3.9433816481976761E-2</v>
      </c>
      <c r="E84" s="29">
        <f>VLOOKUP($B84,'Reg. Data Sum (96)'!$B$35:$N$49,4,FALSE)</f>
        <v>50657.91049030787</v>
      </c>
      <c r="F84" s="59">
        <f>VLOOKUP($B84,'Reg. Data Sum (96)'!$B$35:$C$49,2,FALSE)</f>
        <v>35005.296554911853</v>
      </c>
    </row>
    <row r="85" spans="2:6" ht="15.75" thickBot="1" x14ac:dyDescent="0.3">
      <c r="B85" s="124" t="s">
        <v>12</v>
      </c>
      <c r="C85" s="28">
        <f>VLOOKUP($B85,'Reg. Data Sum (96)'!$B$3:$N$17,4,FALSE)</f>
        <v>52</v>
      </c>
      <c r="D85" s="27">
        <f>VLOOKUP($B85,'Reg. Data Sum (96)'!$B$51:$N$65,4,FALSE)</f>
        <v>5.786414225915186E-3</v>
      </c>
      <c r="E85" s="63" t="s">
        <v>48</v>
      </c>
      <c r="F85" s="61">
        <f>VLOOKUP($B85,'Reg. Data Sum (96)'!$B$35:$C$49,2,FALSE)</f>
        <v>26108.457628597491</v>
      </c>
    </row>
    <row r="86" spans="2:6" x14ac:dyDescent="0.25">
      <c r="B86" s="24" t="s">
        <v>25</v>
      </c>
      <c r="C86" s="25"/>
      <c r="D86" s="25"/>
      <c r="E86" s="25"/>
      <c r="F86" s="25"/>
    </row>
    <row r="87" spans="2:6" x14ac:dyDescent="0.25">
      <c r="B87" s="24" t="s">
        <v>23</v>
      </c>
      <c r="C87" s="23"/>
      <c r="D87" s="23"/>
      <c r="E87" s="23"/>
      <c r="F87" s="23"/>
    </row>
    <row r="88" spans="2:6" x14ac:dyDescent="0.25">
      <c r="B88" s="23"/>
      <c r="C88" s="23"/>
      <c r="D88" s="23"/>
      <c r="E88" s="23"/>
      <c r="F88" s="23"/>
    </row>
    <row r="89" spans="2:6" ht="15.75" thickBot="1" x14ac:dyDescent="0.3">
      <c r="B89" s="39" t="s">
        <v>119</v>
      </c>
      <c r="C89" s="23"/>
      <c r="D89" s="23"/>
      <c r="E89" s="23"/>
      <c r="F89" s="23"/>
    </row>
    <row r="90" spans="2:6" ht="26.25" x14ac:dyDescent="0.25">
      <c r="B90" s="136" t="s">
        <v>21</v>
      </c>
      <c r="C90" s="78" t="s">
        <v>30</v>
      </c>
      <c r="D90" s="78" t="s">
        <v>22</v>
      </c>
      <c r="E90" s="78" t="s">
        <v>66</v>
      </c>
      <c r="F90" s="79" t="s">
        <v>29</v>
      </c>
    </row>
    <row r="91" spans="2:6" x14ac:dyDescent="0.25">
      <c r="B91" s="116" t="s">
        <v>11</v>
      </c>
      <c r="C91" s="31">
        <f>VLOOKUP($B91,'Reg. Data Sum (96)'!$B$3:$N$17,5,FALSE)</f>
        <v>757393</v>
      </c>
      <c r="D91" s="30">
        <f>VLOOKUP($B91,'Reg. Data Sum (96)'!$B$51:$N$65,5,FALSE)</f>
        <v>1.0832108576978066</v>
      </c>
      <c r="E91" s="29">
        <f>VLOOKUP($B91,'Reg. Data Sum (96)'!$B$35:$N$49,5,FALSE)</f>
        <v>27044.670095973954</v>
      </c>
      <c r="F91" s="59">
        <f>VLOOKUP($B91,'Reg. Data Sum (96)'!$B$35:$C$49,2,FALSE)</f>
        <v>25577.550285784517</v>
      </c>
    </row>
    <row r="92" spans="2:6" x14ac:dyDescent="0.25">
      <c r="B92" s="116" t="s">
        <v>3</v>
      </c>
      <c r="C92" s="31">
        <f>VLOOKUP($B92,'Reg. Data Sum (96)'!$B$3:$N$17,5,FALSE)</f>
        <v>542878</v>
      </c>
      <c r="D92" s="30">
        <f>VLOOKUP($B92,'Reg. Data Sum (96)'!$B$51:$N$65,5,FALSE)</f>
        <v>1.0678421417463704</v>
      </c>
      <c r="E92" s="29">
        <f>VLOOKUP($B92,'Reg. Data Sum (96)'!$B$35:$N$49,5,FALSE)</f>
        <v>29539.331393057004</v>
      </c>
      <c r="F92" s="59">
        <f>VLOOKUP($B92,'Reg. Data Sum (96)'!$B$35:$C$49,2,FALSE)</f>
        <v>35005.296554911853</v>
      </c>
    </row>
    <row r="93" spans="2:6" x14ac:dyDescent="0.25">
      <c r="B93" s="116" t="s">
        <v>9</v>
      </c>
      <c r="C93" s="31">
        <f>VLOOKUP($B93,'Reg. Data Sum (96)'!$B$3:$N$17,5,FALSE)</f>
        <v>432082</v>
      </c>
      <c r="D93" s="30">
        <f>VLOOKUP($B93,'Reg. Data Sum (96)'!$B$51:$N$65,5,FALSE)</f>
        <v>1.0971414005177755</v>
      </c>
      <c r="E93" s="29">
        <f>VLOOKUP($B93,'Reg. Data Sum (96)'!$B$35:$N$49,5,FALSE)</f>
        <v>31305.315627589207</v>
      </c>
      <c r="F93" s="59">
        <f>VLOOKUP($B93,'Reg. Data Sum (96)'!$B$35:$C$49,2,FALSE)</f>
        <v>33513.797468254939</v>
      </c>
    </row>
    <row r="94" spans="2:6" x14ac:dyDescent="0.25">
      <c r="B94" s="116" t="s">
        <v>44</v>
      </c>
      <c r="C94" s="31">
        <f>VLOOKUP($B94,'Reg. Data Sum (96)'!$B$3:$N$17,5,FALSE)</f>
        <v>326762</v>
      </c>
      <c r="D94" s="30">
        <f>VLOOKUP($B94,'Reg. Data Sum (96)'!$B$51:$N$65,5,FALSE)</f>
        <v>0.95407648169366521</v>
      </c>
      <c r="E94" s="29">
        <f>VLOOKUP($B94,'Reg. Data Sum (96)'!$B$35:$N$49,5,FALSE)</f>
        <v>23985.092522998391</v>
      </c>
      <c r="F94" s="59">
        <f>VLOOKUP($B94,'Reg. Data Sum (96)'!$B$35:$C$49,2,FALSE)</f>
        <v>28331.67263653945</v>
      </c>
    </row>
    <row r="95" spans="2:6" x14ac:dyDescent="0.25">
      <c r="B95" s="116" t="s">
        <v>7</v>
      </c>
      <c r="C95" s="31">
        <f>VLOOKUP($B95,'Reg. Data Sum (96)'!$B$3:$N$17,5,FALSE)</f>
        <v>307942</v>
      </c>
      <c r="D95" s="30">
        <f>VLOOKUP($B95,'Reg. Data Sum (96)'!$B$51:$N$65,5,FALSE)</f>
        <v>0.96654206096794171</v>
      </c>
      <c r="E95" s="29">
        <f>VLOOKUP($B95,'Reg. Data Sum (96)'!$B$35:$N$49,5,FALSE)</f>
        <v>11678.56681453001</v>
      </c>
      <c r="F95" s="59">
        <f>VLOOKUP($B95,'Reg. Data Sum (96)'!$B$35:$C$49,2,FALSE)</f>
        <v>12355.659532193818</v>
      </c>
    </row>
    <row r="96" spans="2:6" x14ac:dyDescent="0.25">
      <c r="B96" s="116" t="s">
        <v>8</v>
      </c>
      <c r="C96" s="31">
        <f>VLOOKUP($B96,'Reg. Data Sum (96)'!$B$3:$N$17,5,FALSE)</f>
        <v>288159</v>
      </c>
      <c r="D96" s="30">
        <f>VLOOKUP($B96,'Reg. Data Sum (96)'!$B$51:$N$65,5,FALSE)</f>
        <v>0.74874930254704675</v>
      </c>
      <c r="E96" s="29">
        <f>VLOOKUP($B96,'Reg. Data Sum (96)'!$B$35:$N$49,5,FALSE)</f>
        <v>28636.771567086227</v>
      </c>
      <c r="F96" s="59">
        <f>VLOOKUP($B96,'Reg. Data Sum (96)'!$B$35:$C$49,2,FALSE)</f>
        <v>27619.447532701673</v>
      </c>
    </row>
    <row r="97" spans="2:6" x14ac:dyDescent="0.25">
      <c r="B97" s="116" t="s">
        <v>10</v>
      </c>
      <c r="C97" s="31">
        <f>VLOOKUP($B97,'Reg. Data Sum (96)'!$B$3:$N$17,5,FALSE)</f>
        <v>177904</v>
      </c>
      <c r="D97" s="30">
        <f>VLOOKUP($B97,'Reg. Data Sum (96)'!$B$51:$N$65,5,FALSE)</f>
        <v>0.88074255231204157</v>
      </c>
      <c r="E97" s="29">
        <f>VLOOKUP($B97,'Reg. Data Sum (96)'!$B$35:$N$49,5,FALSE)</f>
        <v>36147.035558503463</v>
      </c>
      <c r="F97" s="59">
        <f>VLOOKUP($B97,'Reg. Data Sum (96)'!$B$35:$C$49,2,FALSE)</f>
        <v>39639.85698167004</v>
      </c>
    </row>
    <row r="98" spans="2:6" x14ac:dyDescent="0.25">
      <c r="B98" s="116" t="s">
        <v>2</v>
      </c>
      <c r="C98" s="31">
        <f>VLOOKUP($B98,'Reg. Data Sum (96)'!$B$3:$N$17,5,FALSE)</f>
        <v>165860</v>
      </c>
      <c r="D98" s="30">
        <f>VLOOKUP($B98,'Reg. Data Sum (96)'!$B$51:$N$65,5,FALSE)</f>
        <v>1.0340383700339562</v>
      </c>
      <c r="E98" s="29">
        <f>VLOOKUP($B98,'Reg. Data Sum (96)'!$B$35:$N$49,5,FALSE)</f>
        <v>28087.881315567345</v>
      </c>
      <c r="F98" s="59">
        <f>VLOOKUP($B98,'Reg. Data Sum (96)'!$B$35:$C$49,2,FALSE)</f>
        <v>30535.724587072025</v>
      </c>
    </row>
    <row r="99" spans="2:6" x14ac:dyDescent="0.25">
      <c r="B99" s="115" t="s">
        <v>45</v>
      </c>
      <c r="C99" s="31">
        <f>VLOOKUP($B99,'Reg. Data Sum (96)'!$B$3:$N$17,5,FALSE)</f>
        <v>135377</v>
      </c>
      <c r="D99" s="30">
        <f>VLOOKUP($B99,'Reg. Data Sum (96)'!$B$51:$N$65,5,FALSE)</f>
        <v>1.0971585477300756</v>
      </c>
      <c r="E99" s="29">
        <f>VLOOKUP($B99,'Reg. Data Sum (96)'!$B$35:$N$49,5,FALSE)</f>
        <v>26940.552065712789</v>
      </c>
      <c r="F99" s="59">
        <f>VLOOKUP($B99,'Reg. Data Sum (96)'!$B$35:$C$49,2,FALSE)</f>
        <v>31459.882014952618</v>
      </c>
    </row>
    <row r="100" spans="2:6" x14ac:dyDescent="0.25">
      <c r="B100" s="116" t="s">
        <v>4</v>
      </c>
      <c r="C100" s="31">
        <f>VLOOKUP($B100,'Reg. Data Sum (96)'!$B$3:$N$17,5,FALSE)</f>
        <v>113301</v>
      </c>
      <c r="D100" s="30">
        <f>VLOOKUP($B100,'Reg. Data Sum (96)'!$B$51:$N$65,5,FALSE)</f>
        <v>1.2924522257242488</v>
      </c>
      <c r="E100" s="29">
        <f>VLOOKUP($B100,'Reg. Data Sum (96)'!$B$35:$N$49,5,FALSE)</f>
        <v>44243.872454788572</v>
      </c>
      <c r="F100" s="59">
        <f>VLOOKUP($B100,'Reg. Data Sum (96)'!$B$35:$C$49,2,FALSE)</f>
        <v>42504.544457821197</v>
      </c>
    </row>
    <row r="101" spans="2:6" x14ac:dyDescent="0.25">
      <c r="B101" s="115" t="s">
        <v>46</v>
      </c>
      <c r="C101" s="31">
        <f>VLOOKUP($B101,'Reg. Data Sum (96)'!$B$3:$N$17,5,FALSE)</f>
        <v>97200</v>
      </c>
      <c r="D101" s="30">
        <f>VLOOKUP($B101,'Reg. Data Sum (96)'!$B$51:$N$65,5,FALSE)</f>
        <v>1.1434568411809765</v>
      </c>
      <c r="E101" s="29">
        <f>VLOOKUP($B101,'Reg. Data Sum (96)'!$B$35:$N$49,5,FALSE)</f>
        <v>36455.117489711934</v>
      </c>
      <c r="F101" s="59">
        <f>VLOOKUP($B101,'Reg. Data Sum (96)'!$B$35:$C$49,2,FALSE)</f>
        <v>40374.63075602024</v>
      </c>
    </row>
    <row r="102" spans="2:6" x14ac:dyDescent="0.25">
      <c r="B102" s="116" t="s">
        <v>6</v>
      </c>
      <c r="C102" s="31">
        <f>VLOOKUP($B102,'Reg. Data Sum (96)'!$B$3:$N$17,5,FALSE)</f>
        <v>90809</v>
      </c>
      <c r="D102" s="30">
        <f>VLOOKUP($B102,'Reg. Data Sum (96)'!$B$51:$N$65,5,FALSE)</f>
        <v>0.80347300979837721</v>
      </c>
      <c r="E102" s="29">
        <f>VLOOKUP($B102,'Reg. Data Sum (96)'!$B$35:$N$49,5,FALSE)</f>
        <v>19313.006783468598</v>
      </c>
      <c r="F102" s="59">
        <f>VLOOKUP($B102,'Reg. Data Sum (96)'!$B$35:$C$49,2,FALSE)</f>
        <v>19064.656648814005</v>
      </c>
    </row>
    <row r="103" spans="2:6" ht="15.75" thickBot="1" x14ac:dyDescent="0.3">
      <c r="B103" s="125" t="s">
        <v>12</v>
      </c>
      <c r="C103" s="28">
        <f>VLOOKUP($B103,'Reg. Data Sum (96)'!$B$3:$N$17,5,FALSE)</f>
        <v>34160</v>
      </c>
      <c r="D103" s="27">
        <f>VLOOKUP($B103,'Reg. Data Sum (96)'!$B$51:$N$65,5,FALSE)</f>
        <v>0.66515004622570828</v>
      </c>
      <c r="E103" s="26">
        <f>VLOOKUP($B103,'Reg. Data Sum (96)'!$B$35:$N$49,5,FALSE)</f>
        <v>22939.846077283371</v>
      </c>
      <c r="F103" s="61">
        <f>VLOOKUP($B103,'Reg. Data Sum (96)'!$B$35:$C$49,2,FALSE)</f>
        <v>26108.457628597491</v>
      </c>
    </row>
    <row r="104" spans="2:6" x14ac:dyDescent="0.25">
      <c r="B104" s="24" t="s">
        <v>25</v>
      </c>
      <c r="C104" s="25"/>
      <c r="D104" s="25"/>
      <c r="E104" s="25"/>
      <c r="F104" s="25"/>
    </row>
    <row r="105" spans="2:6" x14ac:dyDescent="0.25">
      <c r="B105" s="24" t="s">
        <v>23</v>
      </c>
      <c r="C105" s="23"/>
      <c r="D105" s="23"/>
      <c r="E105" s="23"/>
      <c r="F105" s="23"/>
    </row>
    <row r="106" spans="2:6" x14ac:dyDescent="0.25">
      <c r="B106" s="23"/>
      <c r="C106" s="23"/>
      <c r="D106" s="23"/>
      <c r="E106" s="23"/>
      <c r="F106" s="23"/>
    </row>
    <row r="107" spans="2:6" ht="15.75" thickBot="1" x14ac:dyDescent="0.3">
      <c r="B107" s="39" t="s">
        <v>120</v>
      </c>
      <c r="C107" s="23"/>
      <c r="D107" s="23"/>
      <c r="E107" s="23"/>
      <c r="F107" s="23"/>
    </row>
    <row r="108" spans="2:6" ht="26.25" x14ac:dyDescent="0.25">
      <c r="B108" s="134" t="s">
        <v>21</v>
      </c>
      <c r="C108" s="81" t="s">
        <v>30</v>
      </c>
      <c r="D108" s="82" t="s">
        <v>22</v>
      </c>
      <c r="E108" s="81" t="s">
        <v>65</v>
      </c>
      <c r="F108" s="83" t="s">
        <v>29</v>
      </c>
    </row>
    <row r="109" spans="2:6" x14ac:dyDescent="0.25">
      <c r="B109" s="116" t="s">
        <v>11</v>
      </c>
      <c r="C109" s="31">
        <f>VLOOKUP($B109,'Reg. Data Sum (96)'!$B$3:$N$17,6,FALSE)</f>
        <v>351587</v>
      </c>
      <c r="D109" s="30">
        <f>VLOOKUP($B109,'Reg. Data Sum (96)'!$B$51:$N$65,6,FALSE)</f>
        <v>1.080384264184697</v>
      </c>
      <c r="E109" s="29">
        <f>VLOOKUP($B109,'Reg. Data Sum (96)'!$B$35:$N$49,6,FALSE)</f>
        <v>22029.514748838836</v>
      </c>
      <c r="F109" s="59">
        <f>VLOOKUP($B109,'Reg. Data Sum (96)'!$B$35:$C$49,2,FALSE)</f>
        <v>25577.550285784517</v>
      </c>
    </row>
    <row r="110" spans="2:6" x14ac:dyDescent="0.25">
      <c r="B110" s="116" t="s">
        <v>3</v>
      </c>
      <c r="C110" s="31">
        <f>VLOOKUP($B110,'Reg. Data Sum (96)'!$B$3:$N$17,6,FALSE)</f>
        <v>297455</v>
      </c>
      <c r="D110" s="30">
        <f>VLOOKUP($B110,'Reg. Data Sum (96)'!$B$51:$N$65,6,FALSE)</f>
        <v>1.2571289017536695</v>
      </c>
      <c r="E110" s="29">
        <f>VLOOKUP($B110,'Reg. Data Sum (96)'!$B$35:$N$49,6,FALSE)</f>
        <v>31303.457023751493</v>
      </c>
      <c r="F110" s="59">
        <f>VLOOKUP($B110,'Reg. Data Sum (96)'!$B$35:$C$49,2,FALSE)</f>
        <v>35005.296554911853</v>
      </c>
    </row>
    <row r="111" spans="2:6" x14ac:dyDescent="0.25">
      <c r="B111" s="116" t="s">
        <v>8</v>
      </c>
      <c r="C111" s="31">
        <f>VLOOKUP($B111,'Reg. Data Sum (96)'!$B$3:$N$17,6,FALSE)</f>
        <v>170525</v>
      </c>
      <c r="D111" s="30">
        <f>VLOOKUP($B111,'Reg. Data Sum (96)'!$B$51:$N$65,6,FALSE)</f>
        <v>0.95201989579357182</v>
      </c>
      <c r="E111" s="29">
        <f>VLOOKUP($B111,'Reg. Data Sum (96)'!$B$35:$N$49,6,FALSE)</f>
        <v>25204.532051018912</v>
      </c>
      <c r="F111" s="59">
        <f>VLOOKUP($B111,'Reg. Data Sum (96)'!$B$35:$C$49,2,FALSE)</f>
        <v>27619.447532701673</v>
      </c>
    </row>
    <row r="112" spans="2:6" x14ac:dyDescent="0.25">
      <c r="B112" s="116" t="s">
        <v>44</v>
      </c>
      <c r="C112" s="31">
        <f>VLOOKUP($B112,'Reg. Data Sum (96)'!$B$3:$N$17,6,FALSE)</f>
        <v>150443</v>
      </c>
      <c r="D112" s="30">
        <f>VLOOKUP($B112,'Reg. Data Sum (96)'!$B$51:$N$65,6,FALSE)</f>
        <v>0.94379430828855504</v>
      </c>
      <c r="E112" s="29">
        <f>VLOOKUP($B112,'Reg. Data Sum (96)'!$B$35:$N$49,6,FALSE)</f>
        <v>23254.100383533962</v>
      </c>
      <c r="F112" s="59">
        <f>VLOOKUP($B112,'Reg. Data Sum (96)'!$B$35:$C$49,2,FALSE)</f>
        <v>28331.67263653945</v>
      </c>
    </row>
    <row r="113" spans="2:6" x14ac:dyDescent="0.25">
      <c r="B113" s="116" t="s">
        <v>7</v>
      </c>
      <c r="C113" s="31">
        <f>VLOOKUP($B113,'Reg. Data Sum (96)'!$B$3:$N$17,6,FALSE)</f>
        <v>142933</v>
      </c>
      <c r="D113" s="30">
        <f>VLOOKUP($B113,'Reg. Data Sum (96)'!$B$51:$N$65,6,FALSE)</f>
        <v>0.96391350468799453</v>
      </c>
      <c r="E113" s="29">
        <f>VLOOKUP($B113,'Reg. Data Sum (96)'!$B$35:$N$49,6,FALSE)</f>
        <v>9422.1171877732922</v>
      </c>
      <c r="F113" s="59">
        <f>VLOOKUP($B113,'Reg. Data Sum (96)'!$B$35:$C$49,2,FALSE)</f>
        <v>12355.659532193818</v>
      </c>
    </row>
    <row r="114" spans="2:6" x14ac:dyDescent="0.25">
      <c r="B114" s="116" t="s">
        <v>9</v>
      </c>
      <c r="C114" s="31">
        <f>VLOOKUP($B114,'Reg. Data Sum (96)'!$B$3:$N$17,6,FALSE)</f>
        <v>137324</v>
      </c>
      <c r="D114" s="30">
        <f>VLOOKUP($B114,'Reg. Data Sum (96)'!$B$51:$N$65,6,FALSE)</f>
        <v>0.74919798029883888</v>
      </c>
      <c r="E114" s="29">
        <f>VLOOKUP($B114,'Reg. Data Sum (96)'!$B$35:$N$49,6,FALSE)</f>
        <v>24622.002293845213</v>
      </c>
      <c r="F114" s="59">
        <f>VLOOKUP($B114,'Reg. Data Sum (96)'!$B$35:$C$49,2,FALSE)</f>
        <v>33513.797468254939</v>
      </c>
    </row>
    <row r="115" spans="2:6" x14ac:dyDescent="0.25">
      <c r="B115" s="116" t="s">
        <v>2</v>
      </c>
      <c r="C115" s="31">
        <f>VLOOKUP($B115,'Reg. Data Sum (96)'!$B$3:$N$17,6,FALSE)</f>
        <v>77266</v>
      </c>
      <c r="D115" s="30">
        <f>VLOOKUP($B115,'Reg. Data Sum (96)'!$B$51:$N$65,6,FALSE)</f>
        <v>1.0349923671545764</v>
      </c>
      <c r="E115" s="29">
        <f>VLOOKUP($B115,'Reg. Data Sum (96)'!$B$35:$N$49,6,FALSE)</f>
        <v>25548.859860740817</v>
      </c>
      <c r="F115" s="59">
        <f>VLOOKUP($B115,'Reg. Data Sum (96)'!$B$35:$C$49,2,FALSE)</f>
        <v>30535.724587072025</v>
      </c>
    </row>
    <row r="116" spans="2:6" x14ac:dyDescent="0.25">
      <c r="B116" s="115" t="s">
        <v>45</v>
      </c>
      <c r="C116" s="31">
        <f>VLOOKUP($B116,'Reg. Data Sum (96)'!$B$3:$N$17,6,FALSE)</f>
        <v>74240</v>
      </c>
      <c r="D116" s="30">
        <f>VLOOKUP($B116,'Reg. Data Sum (96)'!$B$51:$N$65,6,FALSE)</f>
        <v>1.2927548991136601</v>
      </c>
      <c r="E116" s="29">
        <f>VLOOKUP($B116,'Reg. Data Sum (96)'!$B$35:$N$49,6,FALSE)</f>
        <v>27418.580603448278</v>
      </c>
      <c r="F116" s="59">
        <f>VLOOKUP($B116,'Reg. Data Sum (96)'!$B$35:$C$49,2,FALSE)</f>
        <v>31459.882014952618</v>
      </c>
    </row>
    <row r="117" spans="2:6" x14ac:dyDescent="0.25">
      <c r="B117" s="116" t="s">
        <v>10</v>
      </c>
      <c r="C117" s="31">
        <f>VLOOKUP($B117,'Reg. Data Sum (96)'!$B$3:$N$17,6,FALSE)</f>
        <v>73435</v>
      </c>
      <c r="D117" s="30">
        <f>VLOOKUP($B117,'Reg. Data Sum (96)'!$B$51:$N$65,6,FALSE)</f>
        <v>0.78112419408976796</v>
      </c>
      <c r="E117" s="29">
        <f>VLOOKUP($B117,'Reg. Data Sum (96)'!$B$35:$N$49,6,FALSE)</f>
        <v>27922.795274732758</v>
      </c>
      <c r="F117" s="59">
        <f>VLOOKUP($B117,'Reg. Data Sum (96)'!$B$35:$C$49,2,FALSE)</f>
        <v>39639.85698167004</v>
      </c>
    </row>
    <row r="118" spans="2:6" x14ac:dyDescent="0.25">
      <c r="B118" s="116" t="s">
        <v>6</v>
      </c>
      <c r="C118" s="31">
        <f>VLOOKUP($B118,'Reg. Data Sum (96)'!$B$3:$N$17,6,FALSE)</f>
        <v>44144</v>
      </c>
      <c r="D118" s="30">
        <f>VLOOKUP($B118,'Reg. Data Sum (96)'!$B$51:$N$65,6,FALSE)</f>
        <v>0.83920450461848728</v>
      </c>
      <c r="E118" s="29">
        <f>VLOOKUP($B118,'Reg. Data Sum (96)'!$B$35:$N$49,6,FALSE)</f>
        <v>16492.578447807176</v>
      </c>
      <c r="F118" s="59">
        <f>VLOOKUP($B118,'Reg. Data Sum (96)'!$B$35:$C$49,2,FALSE)</f>
        <v>19064.656648814005</v>
      </c>
    </row>
    <row r="119" spans="2:6" x14ac:dyDescent="0.25">
      <c r="B119" s="115" t="s">
        <v>46</v>
      </c>
      <c r="C119" s="31">
        <f>VLOOKUP($B119,'Reg. Data Sum (96)'!$B$3:$N$17,6,FALSE)</f>
        <v>39227</v>
      </c>
      <c r="D119" s="30">
        <f>VLOOKUP($B119,'Reg. Data Sum (96)'!$B$51:$N$65,6,FALSE)</f>
        <v>0.99149911653472589</v>
      </c>
      <c r="E119" s="29">
        <f>VLOOKUP($B119,'Reg. Data Sum (96)'!$B$35:$N$49,6,FALSE)</f>
        <v>35057.740994723019</v>
      </c>
      <c r="F119" s="59">
        <f>VLOOKUP($B119,'Reg. Data Sum (96)'!$B$35:$C$49,2,FALSE)</f>
        <v>40374.63075602024</v>
      </c>
    </row>
    <row r="120" spans="2:6" x14ac:dyDescent="0.25">
      <c r="B120" s="117" t="s">
        <v>12</v>
      </c>
      <c r="C120" s="31">
        <f>VLOOKUP($B120,'Reg. Data Sum (96)'!$B$3:$N$17,6,FALSE)</f>
        <v>29654</v>
      </c>
      <c r="D120" s="30">
        <f>VLOOKUP($B120,'Reg. Data Sum (96)'!$B$51:$N$65,6,FALSE)</f>
        <v>1.2406199786913759</v>
      </c>
      <c r="E120" s="29">
        <f>VLOOKUP($B120,'Reg. Data Sum (96)'!$B$35:$N$49,6,FALSE)</f>
        <v>34866.533014095905</v>
      </c>
      <c r="F120" s="59">
        <f>VLOOKUP($B120,'Reg. Data Sum (96)'!$B$35:$C$49,2,FALSE)</f>
        <v>26108.457628597491</v>
      </c>
    </row>
    <row r="121" spans="2:6" ht="15.75" thickBot="1" x14ac:dyDescent="0.3">
      <c r="B121" s="118" t="s">
        <v>4</v>
      </c>
      <c r="C121" s="28">
        <f>VLOOKUP($B121,'Reg. Data Sum (96)'!$B$3:$N$17,6,FALSE)</f>
        <v>27890</v>
      </c>
      <c r="D121" s="27">
        <f>VLOOKUP($B121,'Reg. Data Sum (96)'!$B$51:$N$65,6,FALSE)</f>
        <v>0.68356999912970418</v>
      </c>
      <c r="E121" s="26">
        <f>VLOOKUP($B121,'Reg. Data Sum (96)'!$B$35:$N$49,6,FALSE)</f>
        <v>28675.948512011473</v>
      </c>
      <c r="F121" s="61">
        <f>VLOOKUP($B121,'Reg. Data Sum (96)'!$B$35:$C$49,2,FALSE)</f>
        <v>42504.544457821197</v>
      </c>
    </row>
    <row r="122" spans="2:6" x14ac:dyDescent="0.25">
      <c r="B122" s="24" t="s">
        <v>25</v>
      </c>
      <c r="C122" s="135"/>
      <c r="D122" s="25"/>
      <c r="E122" s="25"/>
      <c r="F122" s="25"/>
    </row>
    <row r="123" spans="2:6" x14ac:dyDescent="0.25">
      <c r="B123" s="24" t="s">
        <v>23</v>
      </c>
      <c r="C123" s="23"/>
      <c r="D123" s="23"/>
      <c r="E123" s="23"/>
      <c r="F123" s="23"/>
    </row>
    <row r="124" spans="2:6" x14ac:dyDescent="0.25">
      <c r="B124" s="23"/>
      <c r="C124" s="23"/>
      <c r="D124" s="23"/>
      <c r="E124" s="23"/>
      <c r="F124" s="23"/>
    </row>
    <row r="125" spans="2:6" ht="15.75" thickBot="1" x14ac:dyDescent="0.3">
      <c r="B125" s="39" t="s">
        <v>121</v>
      </c>
      <c r="C125" s="23"/>
      <c r="D125" s="23"/>
      <c r="E125" s="23"/>
      <c r="F125" s="23"/>
    </row>
    <row r="126" spans="2:6" ht="26.25" x14ac:dyDescent="0.25">
      <c r="B126" s="132" t="s">
        <v>21</v>
      </c>
      <c r="C126" s="133" t="s">
        <v>30</v>
      </c>
      <c r="D126" s="86" t="s">
        <v>22</v>
      </c>
      <c r="E126" s="85" t="s">
        <v>64</v>
      </c>
      <c r="F126" s="87" t="s">
        <v>29</v>
      </c>
    </row>
    <row r="127" spans="2:6" x14ac:dyDescent="0.25">
      <c r="B127" s="116" t="s">
        <v>11</v>
      </c>
      <c r="C127" s="31">
        <f>VLOOKUP($B127,'Reg. Data Sum (96)'!$B$3:$N$17,7,FALSE)</f>
        <v>432380</v>
      </c>
      <c r="D127" s="30">
        <f>VLOOKUP($B127,'Reg. Data Sum (96)'!$B$51:$N$65,7,FALSE)</f>
        <v>0.98958385600554699</v>
      </c>
      <c r="E127" s="29">
        <f>VLOOKUP($B127,'Reg. Data Sum (96)'!$B$35:$N$49,7,FALSE)</f>
        <v>26018.862389564736</v>
      </c>
      <c r="F127" s="59">
        <f>VLOOKUP($B127,'Reg. Data Sum (96)'!$B$35:$C$49,2,FALSE)</f>
        <v>25577.550285784517</v>
      </c>
    </row>
    <row r="128" spans="2:6" x14ac:dyDescent="0.25">
      <c r="B128" s="116" t="s">
        <v>9</v>
      </c>
      <c r="C128" s="31">
        <f>VLOOKUP($B128,'Reg. Data Sum (96)'!$B$3:$N$17,7,FALSE)</f>
        <v>288042</v>
      </c>
      <c r="D128" s="30">
        <f>VLOOKUP($B128,'Reg. Data Sum (96)'!$B$51:$N$65,7,FALSE)</f>
        <v>1.1704356287217745</v>
      </c>
      <c r="E128" s="29">
        <f>VLOOKUP($B128,'Reg. Data Sum (96)'!$B$35:$N$49,7,FALSE)</f>
        <v>33377.084321036513</v>
      </c>
      <c r="F128" s="59">
        <f>VLOOKUP($B128,'Reg. Data Sum (96)'!$B$35:$C$49,2,FALSE)</f>
        <v>33513.797468254939</v>
      </c>
    </row>
    <row r="129" spans="2:6" x14ac:dyDescent="0.25">
      <c r="B129" s="116" t="s">
        <v>8</v>
      </c>
      <c r="C129" s="31">
        <f>VLOOKUP($B129,'Reg. Data Sum (96)'!$B$3:$N$17,7,FALSE)</f>
        <v>269553</v>
      </c>
      <c r="D129" s="30">
        <f>VLOOKUP($B129,'Reg. Data Sum (96)'!$B$51:$N$65,7,FALSE)</f>
        <v>1.1208402002271034</v>
      </c>
      <c r="E129" s="29">
        <f>VLOOKUP($B129,'Reg. Data Sum (96)'!$B$35:$N$49,7,FALSE)</f>
        <v>28984.173899010584</v>
      </c>
      <c r="F129" s="59">
        <f>VLOOKUP($B129,'Reg. Data Sum (96)'!$B$35:$C$49,2,FALSE)</f>
        <v>27619.447532701673</v>
      </c>
    </row>
    <row r="130" spans="2:6" x14ac:dyDescent="0.25">
      <c r="B130" s="116" t="s">
        <v>44</v>
      </c>
      <c r="C130" s="31">
        <f>VLOOKUP($B130,'Reg. Data Sum (96)'!$B$3:$N$17,7,FALSE)</f>
        <v>189688</v>
      </c>
      <c r="D130" s="30">
        <f>VLOOKUP($B130,'Reg. Data Sum (96)'!$B$51:$N$65,7,FALSE)</f>
        <v>0.88631232630451606</v>
      </c>
      <c r="E130" s="29">
        <f>VLOOKUP($B130,'Reg. Data Sum (96)'!$B$35:$N$49,7,FALSE)</f>
        <v>31683.553382396356</v>
      </c>
      <c r="F130" s="59">
        <f>VLOOKUP($B130,'Reg. Data Sum (96)'!$B$35:$C$49,2,FALSE)</f>
        <v>28331.67263653945</v>
      </c>
    </row>
    <row r="131" spans="2:6" x14ac:dyDescent="0.25">
      <c r="B131" s="116" t="s">
        <v>7</v>
      </c>
      <c r="C131" s="31">
        <f>VLOOKUP($B131,'Reg. Data Sum (96)'!$B$3:$N$17,7,FALSE)</f>
        <v>189292</v>
      </c>
      <c r="D131" s="30">
        <f>VLOOKUP($B131,'Reg. Data Sum (96)'!$B$51:$N$65,7,FALSE)</f>
        <v>0.95077855721519633</v>
      </c>
      <c r="E131" s="29">
        <f>VLOOKUP($B131,'Reg. Data Sum (96)'!$B$35:$N$49,7,FALSE)</f>
        <v>12633.205365255795</v>
      </c>
      <c r="F131" s="59">
        <f>VLOOKUP($B131,'Reg. Data Sum (96)'!$B$35:$C$49,2,FALSE)</f>
        <v>12355.659532193818</v>
      </c>
    </row>
    <row r="132" spans="2:6" x14ac:dyDescent="0.25">
      <c r="B132" s="116" t="s">
        <v>3</v>
      </c>
      <c r="C132" s="31">
        <f>VLOOKUP($B132,'Reg. Data Sum (96)'!$B$3:$N$17,7,FALSE)</f>
        <v>173725</v>
      </c>
      <c r="D132" s="30">
        <f>VLOOKUP($B132,'Reg. Data Sum (96)'!$B$51:$N$65,7,FALSE)</f>
        <v>0.54684270244419675</v>
      </c>
      <c r="E132" s="29">
        <f>VLOOKUP($B132,'Reg. Data Sum (96)'!$B$35:$N$49,7,FALSE)</f>
        <v>37813.139133688303</v>
      </c>
      <c r="F132" s="59">
        <f>VLOOKUP($B132,'Reg. Data Sum (96)'!$B$35:$C$49,2,FALSE)</f>
        <v>35005.296554911853</v>
      </c>
    </row>
    <row r="133" spans="2:6" x14ac:dyDescent="0.25">
      <c r="B133" s="116" t="s">
        <v>2</v>
      </c>
      <c r="C133" s="31">
        <f>VLOOKUP($B133,'Reg. Data Sum (96)'!$B$3:$N$17,7,FALSE)</f>
        <v>136753</v>
      </c>
      <c r="D133" s="30">
        <f>VLOOKUP($B133,'Reg. Data Sum (96)'!$B$51:$N$65,7,FALSE)</f>
        <v>1.3643542327583733</v>
      </c>
      <c r="E133" s="29">
        <f>VLOOKUP($B133,'Reg. Data Sum (96)'!$B$35:$N$49,7,FALSE)</f>
        <v>31823.035509275847</v>
      </c>
      <c r="F133" s="59">
        <f>VLOOKUP($B133,'Reg. Data Sum (96)'!$B$35:$C$49,2,FALSE)</f>
        <v>30535.724587072025</v>
      </c>
    </row>
    <row r="134" spans="2:6" x14ac:dyDescent="0.25">
      <c r="B134" s="116" t="s">
        <v>10</v>
      </c>
      <c r="C134" s="31">
        <f>VLOOKUP($B134,'Reg. Data Sum (96)'!$B$3:$N$17,7,FALSE)</f>
        <v>136394</v>
      </c>
      <c r="D134" s="30">
        <f>VLOOKUP($B134,'Reg. Data Sum (96)'!$B$51:$N$65,7,FALSE)</f>
        <v>1.080572272617236</v>
      </c>
      <c r="E134" s="29">
        <f>VLOOKUP($B134,'Reg. Data Sum (96)'!$B$35:$N$49,7,FALSE)</f>
        <v>38100.073009076645</v>
      </c>
      <c r="F134" s="59">
        <f>VLOOKUP($B134,'Reg. Data Sum (96)'!$B$35:$C$49,2,FALSE)</f>
        <v>39639.85698167004</v>
      </c>
    </row>
    <row r="135" spans="2:6" x14ac:dyDescent="0.25">
      <c r="B135" s="115" t="s">
        <v>46</v>
      </c>
      <c r="C135" s="31">
        <f>VLOOKUP($B135,'Reg. Data Sum (96)'!$B$3:$N$17,7,FALSE)</f>
        <v>127638</v>
      </c>
      <c r="D135" s="30">
        <f>VLOOKUP($B135,'Reg. Data Sum (96)'!$B$51:$N$65,7,FALSE)</f>
        <v>2.4028617799089855</v>
      </c>
      <c r="E135" s="29">
        <f>VLOOKUP($B135,'Reg. Data Sum (96)'!$B$35:$N$49,7,FALSE)</f>
        <v>45837.252636362209</v>
      </c>
      <c r="F135" s="59">
        <f>VLOOKUP($B135,'Reg. Data Sum (96)'!$B$35:$C$49,2,FALSE)</f>
        <v>40374.63075602024</v>
      </c>
    </row>
    <row r="136" spans="2:6" x14ac:dyDescent="0.25">
      <c r="B136" s="115" t="s">
        <v>45</v>
      </c>
      <c r="C136" s="31">
        <f>VLOOKUP($B136,'Reg. Data Sum (96)'!$B$3:$N$17,7,FALSE)</f>
        <v>90129</v>
      </c>
      <c r="D136" s="30">
        <f>VLOOKUP($B136,'Reg. Data Sum (96)'!$B$51:$N$65,7,FALSE)</f>
        <v>1.1689188026461024</v>
      </c>
      <c r="E136" s="29">
        <f>VLOOKUP($B136,'Reg. Data Sum (96)'!$B$35:$N$49,7,FALSE)</f>
        <v>31658.56560041718</v>
      </c>
      <c r="F136" s="59">
        <f>VLOOKUP($B136,'Reg. Data Sum (96)'!$B$35:$C$49,2,FALSE)</f>
        <v>31459.882014952618</v>
      </c>
    </row>
    <row r="137" spans="2:6" x14ac:dyDescent="0.25">
      <c r="B137" s="116" t="s">
        <v>6</v>
      </c>
      <c r="C137" s="31">
        <f>VLOOKUP($B137,'Reg. Data Sum (96)'!$B$3:$N$17,7,FALSE)</f>
        <v>80294</v>
      </c>
      <c r="D137" s="30">
        <f>VLOOKUP($B137,'Reg. Data Sum (96)'!$B$51:$N$65,7,FALSE)</f>
        <v>1.1368961083067453</v>
      </c>
      <c r="E137" s="29">
        <f>VLOOKUP($B137,'Reg. Data Sum (96)'!$B$35:$N$49,7,FALSE)</f>
        <v>20885.864398336114</v>
      </c>
      <c r="F137" s="59">
        <f>VLOOKUP($B137,'Reg. Data Sum (96)'!$B$35:$C$49,2,FALSE)</f>
        <v>19064.656648814005</v>
      </c>
    </row>
    <row r="138" spans="2:6" x14ac:dyDescent="0.25">
      <c r="B138" s="116" t="s">
        <v>4</v>
      </c>
      <c r="C138" s="31">
        <f>VLOOKUP($B138,'Reg. Data Sum (96)'!$B$3:$N$17,7,FALSE)</f>
        <v>48533</v>
      </c>
      <c r="D138" s="30">
        <f>VLOOKUP($B138,'Reg. Data Sum (96)'!$B$51:$N$65,7,FALSE)</f>
        <v>0.88595809384259339</v>
      </c>
      <c r="E138" s="29">
        <f>VLOOKUP($B138,'Reg. Data Sum (96)'!$B$35:$N$49,7,FALSE)</f>
        <v>43303.66972987452</v>
      </c>
      <c r="F138" s="59">
        <f>VLOOKUP($B138,'Reg. Data Sum (96)'!$B$35:$C$49,2,FALSE)</f>
        <v>42504.544457821197</v>
      </c>
    </row>
    <row r="139" spans="2:6" ht="15.75" thickBot="1" x14ac:dyDescent="0.3">
      <c r="B139" s="125" t="s">
        <v>12</v>
      </c>
      <c r="C139" s="28">
        <f>VLOOKUP($B139,'Reg. Data Sum (96)'!$B$3:$N$17,7,FALSE)</f>
        <v>6281</v>
      </c>
      <c r="D139" s="27">
        <f>VLOOKUP($B139,'Reg. Data Sum (96)'!$B$51:$N$65,7,FALSE)</f>
        <v>0.19571578037493667</v>
      </c>
      <c r="E139" s="26">
        <f>VLOOKUP($B139,'Reg. Data Sum (96)'!$B$35:$N$49,7,FALSE)</f>
        <v>23103.1636682057</v>
      </c>
      <c r="F139" s="61">
        <f>VLOOKUP($B139,'Reg. Data Sum (96)'!$B$35:$C$49,2,FALSE)</f>
        <v>26108.457628597491</v>
      </c>
    </row>
    <row r="140" spans="2:6" x14ac:dyDescent="0.25">
      <c r="B140" s="24" t="s">
        <v>25</v>
      </c>
      <c r="C140" s="25"/>
      <c r="D140" s="25"/>
      <c r="E140" s="25"/>
      <c r="F140" s="25"/>
    </row>
    <row r="141" spans="2:6" x14ac:dyDescent="0.25">
      <c r="B141" s="24" t="s">
        <v>23</v>
      </c>
      <c r="C141" s="23"/>
      <c r="D141" s="23"/>
      <c r="E141" s="23"/>
      <c r="F141" s="23"/>
    </row>
    <row r="142" spans="2:6" x14ac:dyDescent="0.25">
      <c r="B142" s="23"/>
      <c r="C142" s="23"/>
      <c r="D142" s="23"/>
      <c r="E142" s="23"/>
      <c r="F142" s="23"/>
    </row>
    <row r="143" spans="2:6" ht="15.75" thickBot="1" x14ac:dyDescent="0.3">
      <c r="B143" s="39" t="s">
        <v>122</v>
      </c>
      <c r="C143" s="23"/>
      <c r="D143" s="23"/>
      <c r="E143" s="23"/>
      <c r="F143" s="23"/>
    </row>
    <row r="144" spans="2:6" ht="26.25" x14ac:dyDescent="0.25">
      <c r="B144" s="130" t="s">
        <v>21</v>
      </c>
      <c r="C144" s="131" t="s">
        <v>30</v>
      </c>
      <c r="D144" s="67" t="s">
        <v>22</v>
      </c>
      <c r="E144" s="66" t="s">
        <v>63</v>
      </c>
      <c r="F144" s="88" t="s">
        <v>29</v>
      </c>
    </row>
    <row r="145" spans="2:6" x14ac:dyDescent="0.25">
      <c r="B145" s="116" t="s">
        <v>3</v>
      </c>
      <c r="C145" s="31">
        <f>VLOOKUP($B145,'Reg. Data Sum (96)'!$B$3:$N$17,8,FALSE)</f>
        <v>808522</v>
      </c>
      <c r="D145" s="30">
        <f>VLOOKUP($B145,'Reg. Data Sum (96)'!$B$51:$N$65,8,FALSE)</f>
        <v>1.5727940099189073</v>
      </c>
      <c r="E145" s="29">
        <f>VLOOKUP($B145,'Reg. Data Sum (96)'!$B$35:$N$49,8,FALSE)</f>
        <v>28838.080062138073</v>
      </c>
      <c r="F145" s="59">
        <f>VLOOKUP($B145,'Reg. Data Sum (96)'!$B$35:$C$49,2,FALSE)</f>
        <v>35005.296554911853</v>
      </c>
    </row>
    <row r="146" spans="2:6" x14ac:dyDescent="0.25">
      <c r="B146" s="116" t="s">
        <v>11</v>
      </c>
      <c r="C146" s="31">
        <f>VLOOKUP($B146,'Reg. Data Sum (96)'!$B$3:$N$17,8,FALSE)</f>
        <v>695000</v>
      </c>
      <c r="D146" s="30">
        <f>VLOOKUP($B146,'Reg. Data Sum (96)'!$B$51:$N$65,8,FALSE)</f>
        <v>0.98299591565203448</v>
      </c>
      <c r="E146" s="29">
        <f>VLOOKUP($B146,'Reg. Data Sum (96)'!$B$35:$N$49,8,FALSE)</f>
        <v>24084.595854676259</v>
      </c>
      <c r="F146" s="59">
        <f>VLOOKUP($B146,'Reg. Data Sum (96)'!$B$35:$C$49,2,FALSE)</f>
        <v>25577.550285784517</v>
      </c>
    </row>
    <row r="147" spans="2:6" x14ac:dyDescent="0.25">
      <c r="B147" s="116" t="s">
        <v>44</v>
      </c>
      <c r="C147" s="31">
        <f>VLOOKUP($B147,'Reg. Data Sum (96)'!$B$3:$N$17,8,FALSE)</f>
        <v>335584</v>
      </c>
      <c r="D147" s="30">
        <f>VLOOKUP($B147,'Reg. Data Sum (96)'!$B$51:$N$65,8,FALSE)</f>
        <v>0.96900960610442066</v>
      </c>
      <c r="E147" s="29">
        <f>VLOOKUP($B147,'Reg. Data Sum (96)'!$B$35:$N$49,8,FALSE)</f>
        <v>24307.379556236294</v>
      </c>
      <c r="F147" s="59">
        <f>VLOOKUP($B147,'Reg. Data Sum (96)'!$B$35:$C$49,2,FALSE)</f>
        <v>28331.67263653945</v>
      </c>
    </row>
    <row r="148" spans="2:6" x14ac:dyDescent="0.25">
      <c r="B148" s="116" t="s">
        <v>9</v>
      </c>
      <c r="C148" s="31">
        <f>VLOOKUP($B148,'Reg. Data Sum (96)'!$B$3:$N$17,8,FALSE)</f>
        <v>334002</v>
      </c>
      <c r="D148" s="30">
        <f>VLOOKUP($B148,'Reg. Data Sum (96)'!$B$51:$N$65,8,FALSE)</f>
        <v>0.83872712267020799</v>
      </c>
      <c r="E148" s="29">
        <f>VLOOKUP($B148,'Reg. Data Sum (96)'!$B$35:$N$49,8,FALSE)</f>
        <v>26403.670085807869</v>
      </c>
      <c r="F148" s="59">
        <f>VLOOKUP($B148,'Reg. Data Sum (96)'!$B$35:$C$49,2,FALSE)</f>
        <v>33513.797468254939</v>
      </c>
    </row>
    <row r="149" spans="2:6" x14ac:dyDescent="0.25">
      <c r="B149" s="116" t="s">
        <v>8</v>
      </c>
      <c r="C149" s="31">
        <f>VLOOKUP($B149,'Reg. Data Sum (96)'!$B$3:$N$17,8,FALSE)</f>
        <v>308188</v>
      </c>
      <c r="D149" s="30">
        <f>VLOOKUP($B149,'Reg. Data Sum (96)'!$B$51:$N$65,8,FALSE)</f>
        <v>0.79194524967309776</v>
      </c>
      <c r="E149" s="29">
        <f>VLOOKUP($B149,'Reg. Data Sum (96)'!$B$35:$N$49,8,FALSE)</f>
        <v>27045.311459239165</v>
      </c>
      <c r="F149" s="59">
        <f>VLOOKUP($B149,'Reg. Data Sum (96)'!$B$35:$C$49,2,FALSE)</f>
        <v>27619.447532701673</v>
      </c>
    </row>
    <row r="150" spans="2:6" x14ac:dyDescent="0.25">
      <c r="B150" s="116" t="s">
        <v>7</v>
      </c>
      <c r="C150" s="31">
        <f>VLOOKUP($B150,'Reg. Data Sum (96)'!$B$3:$N$17,8,FALSE)</f>
        <v>284860</v>
      </c>
      <c r="D150" s="30">
        <f>VLOOKUP($B150,'Reg. Data Sum (96)'!$B$51:$N$65,8,FALSE)</f>
        <v>0.88421625188055442</v>
      </c>
      <c r="E150" s="29">
        <f>VLOOKUP($B150,'Reg. Data Sum (96)'!$B$35:$N$49,8,FALSE)</f>
        <v>10419.244137471038</v>
      </c>
      <c r="F150" s="59">
        <f>VLOOKUP($B150,'Reg. Data Sum (96)'!$B$35:$C$49,2,FALSE)</f>
        <v>12355.659532193818</v>
      </c>
    </row>
    <row r="151" spans="2:6" x14ac:dyDescent="0.25">
      <c r="B151" s="116" t="s">
        <v>2</v>
      </c>
      <c r="C151" s="31">
        <f>VLOOKUP($B151,'Reg. Data Sum (96)'!$B$3:$N$17,8,FALSE)</f>
        <v>189430</v>
      </c>
      <c r="D151" s="30">
        <f>VLOOKUP($B151,'Reg. Data Sum (96)'!$B$51:$N$65,8,FALSE)</f>
        <v>1.1679357273113213</v>
      </c>
      <c r="E151" s="29">
        <f>VLOOKUP($B151,'Reg. Data Sum (96)'!$B$35:$N$49,8,FALSE)</f>
        <v>25255.192129018636</v>
      </c>
      <c r="F151" s="59">
        <f>VLOOKUP($B151,'Reg. Data Sum (96)'!$B$35:$C$49,2,FALSE)</f>
        <v>30535.724587072025</v>
      </c>
    </row>
    <row r="152" spans="2:6" x14ac:dyDescent="0.25">
      <c r="B152" s="116" t="s">
        <v>10</v>
      </c>
      <c r="C152" s="31">
        <f>VLOOKUP($B152,'Reg. Data Sum (96)'!$B$3:$N$17,8,FALSE)</f>
        <v>156948</v>
      </c>
      <c r="D152" s="30">
        <f>VLOOKUP($B152,'Reg. Data Sum (96)'!$B$51:$N$65,8,FALSE)</f>
        <v>0.76841218583761117</v>
      </c>
      <c r="E152" s="29">
        <f>VLOOKUP($B152,'Reg. Data Sum (96)'!$B$35:$N$49,8,FALSE)</f>
        <v>33370.193306063156</v>
      </c>
      <c r="F152" s="59">
        <f>VLOOKUP($B152,'Reg. Data Sum (96)'!$B$35:$C$49,2,FALSE)</f>
        <v>39639.85698167004</v>
      </c>
    </row>
    <row r="153" spans="2:6" x14ac:dyDescent="0.25">
      <c r="B153" s="115" t="s">
        <v>45</v>
      </c>
      <c r="C153" s="31">
        <f>VLOOKUP($B153,'Reg. Data Sum (96)'!$B$3:$N$17,8,FALSE)</f>
        <v>145514</v>
      </c>
      <c r="D153" s="30">
        <f>VLOOKUP($B153,'Reg. Data Sum (96)'!$B$51:$N$65,8,FALSE)</f>
        <v>1.1662844236650196</v>
      </c>
      <c r="E153" s="29">
        <f>VLOOKUP($B153,'Reg. Data Sum (96)'!$B$35:$N$49,8,FALSE)</f>
        <v>28143.163338235496</v>
      </c>
      <c r="F153" s="59">
        <f>VLOOKUP($B153,'Reg. Data Sum (96)'!$B$35:$C$49,2,FALSE)</f>
        <v>31459.882014952618</v>
      </c>
    </row>
    <row r="154" spans="2:6" x14ac:dyDescent="0.25">
      <c r="B154" s="116" t="s">
        <v>6</v>
      </c>
      <c r="C154" s="31">
        <f>VLOOKUP($B154,'Reg. Data Sum (96)'!$B$3:$N$17,8,FALSE)</f>
        <v>90856</v>
      </c>
      <c r="D154" s="30">
        <f>VLOOKUP($B154,'Reg. Data Sum (96)'!$B$51:$N$65,8,FALSE)</f>
        <v>0.79500745885075763</v>
      </c>
      <c r="E154" s="29">
        <f>VLOOKUP($B154,'Reg. Data Sum (96)'!$B$35:$N$49,8,FALSE)</f>
        <v>17630.074612573742</v>
      </c>
      <c r="F154" s="59">
        <f>VLOOKUP($B154,'Reg. Data Sum (96)'!$B$35:$C$49,2,FALSE)</f>
        <v>19064.656648814005</v>
      </c>
    </row>
    <row r="155" spans="2:6" x14ac:dyDescent="0.25">
      <c r="B155" s="116" t="s">
        <v>4</v>
      </c>
      <c r="C155" s="31">
        <f>VLOOKUP($B155,'Reg. Data Sum (96)'!$B$3:$N$17,8,FALSE)</f>
        <v>66133</v>
      </c>
      <c r="D155" s="30">
        <f>VLOOKUP($B155,'Reg. Data Sum (96)'!$B$51:$N$65,8,FALSE)</f>
        <v>0.74606071312440347</v>
      </c>
      <c r="E155" s="29">
        <f>VLOOKUP($B155,'Reg. Data Sum (96)'!$B$35:$N$49,8,FALSE)</f>
        <v>35208.994737876703</v>
      </c>
      <c r="F155" s="59">
        <f>VLOOKUP($B155,'Reg. Data Sum (96)'!$B$35:$C$49,2,FALSE)</f>
        <v>42504.544457821197</v>
      </c>
    </row>
    <row r="156" spans="2:6" x14ac:dyDescent="0.25">
      <c r="B156" s="115" t="s">
        <v>46</v>
      </c>
      <c r="C156" s="31">
        <f>VLOOKUP($B156,'Reg. Data Sum (96)'!$B$3:$N$17,8,FALSE)</f>
        <v>61917</v>
      </c>
      <c r="D156" s="30">
        <f>VLOOKUP($B156,'Reg. Data Sum (96)'!$B$51:$N$65,8,FALSE)</f>
        <v>0.72034178739107646</v>
      </c>
      <c r="E156" s="29">
        <f>VLOOKUP($B156,'Reg. Data Sum (96)'!$B$35:$N$49,8,FALSE)</f>
        <v>36875.783936560234</v>
      </c>
      <c r="F156" s="59">
        <f>VLOOKUP($B156,'Reg. Data Sum (96)'!$B$35:$C$49,2,FALSE)</f>
        <v>40374.63075602024</v>
      </c>
    </row>
    <row r="157" spans="2:6" ht="15.75" thickBot="1" x14ac:dyDescent="0.3">
      <c r="B157" s="125" t="s">
        <v>12</v>
      </c>
      <c r="C157" s="28">
        <f>VLOOKUP($B157,'Reg. Data Sum (96)'!$B$3:$N$17,8,FALSE)</f>
        <v>34324</v>
      </c>
      <c r="D157" s="27">
        <f>VLOOKUP($B157,'Reg. Data Sum (96)'!$B$51:$N$65,8,FALSE)</f>
        <v>0.66095949835981616</v>
      </c>
      <c r="E157" s="26">
        <f>VLOOKUP($B157,'Reg. Data Sum (96)'!$B$35:$N$49,8,FALSE)</f>
        <v>19793.335450413706</v>
      </c>
      <c r="F157" s="61">
        <f>VLOOKUP($B157,'Reg. Data Sum (96)'!$B$35:$C$49,2,FALSE)</f>
        <v>26108.457628597491</v>
      </c>
    </row>
    <row r="158" spans="2:6" x14ac:dyDescent="0.25">
      <c r="B158" s="24" t="s">
        <v>25</v>
      </c>
      <c r="C158" s="25"/>
      <c r="D158" s="25"/>
      <c r="E158" s="25"/>
      <c r="F158" s="25"/>
    </row>
    <row r="159" spans="2:6" x14ac:dyDescent="0.25">
      <c r="B159" s="24" t="s">
        <v>23</v>
      </c>
      <c r="C159" s="23"/>
      <c r="D159" s="23"/>
      <c r="E159" s="23"/>
      <c r="F159" s="23"/>
    </row>
    <row r="160" spans="2:6" x14ac:dyDescent="0.25">
      <c r="B160" s="23"/>
      <c r="C160" s="23"/>
      <c r="D160" s="23"/>
      <c r="E160" s="23"/>
      <c r="F160" s="23"/>
    </row>
    <row r="161" spans="2:6" ht="15.75" thickBot="1" x14ac:dyDescent="0.3">
      <c r="B161" s="39" t="s">
        <v>123</v>
      </c>
      <c r="C161" s="23"/>
      <c r="D161" s="23"/>
      <c r="E161" s="23"/>
      <c r="F161" s="23"/>
    </row>
    <row r="162" spans="2:6" ht="26.25" x14ac:dyDescent="0.25">
      <c r="B162" s="128" t="s">
        <v>21</v>
      </c>
      <c r="C162" s="129" t="s">
        <v>30</v>
      </c>
      <c r="D162" s="95" t="s">
        <v>22</v>
      </c>
      <c r="E162" s="94" t="s">
        <v>62</v>
      </c>
      <c r="F162" s="96" t="s">
        <v>29</v>
      </c>
    </row>
    <row r="163" spans="2:6" x14ac:dyDescent="0.25">
      <c r="B163" s="116" t="s">
        <v>11</v>
      </c>
      <c r="C163" s="31">
        <f>VLOOKUP($B163,'Reg. Data Sum (96)'!$B$3:$N$17,9,FALSE)</f>
        <v>1040006</v>
      </c>
      <c r="D163" s="30">
        <f>VLOOKUP($B163,'Reg. Data Sum (96)'!$B$51:$N$65,9,FALSE)</f>
        <v>0.99613981423687992</v>
      </c>
      <c r="E163" s="29">
        <f>VLOOKUP($B163,'Reg. Data Sum (96)'!$B$35:$N$49,9,FALSE)</f>
        <v>24161.62477428015</v>
      </c>
      <c r="F163" s="59">
        <f>VLOOKUP($B163,'Reg. Data Sum (96)'!$B$35:$C$49,2,FALSE)</f>
        <v>25577.550285784517</v>
      </c>
    </row>
    <row r="164" spans="2:6" x14ac:dyDescent="0.25">
      <c r="B164" s="116" t="s">
        <v>3</v>
      </c>
      <c r="C164" s="31">
        <f>VLOOKUP($B164,'Reg. Data Sum (96)'!$B$3:$N$17,9,FALSE)</f>
        <v>1032660</v>
      </c>
      <c r="D164" s="30">
        <f>VLOOKUP($B164,'Reg. Data Sum (96)'!$B$51:$N$65,9,FALSE)</f>
        <v>1.3603632931177141</v>
      </c>
      <c r="E164" s="29">
        <f>VLOOKUP($B164,'Reg. Data Sum (96)'!$B$35:$N$49,9,FALSE)</f>
        <v>37212.799925435284</v>
      </c>
      <c r="F164" s="59">
        <f>VLOOKUP($B164,'Reg. Data Sum (96)'!$B$35:$C$49,2,FALSE)</f>
        <v>35005.296554911853</v>
      </c>
    </row>
    <row r="165" spans="2:6" x14ac:dyDescent="0.25">
      <c r="B165" s="116" t="s">
        <v>8</v>
      </c>
      <c r="C165" s="31">
        <f>VLOOKUP($B165,'Reg. Data Sum (96)'!$B$3:$N$17,9,FALSE)</f>
        <v>610268</v>
      </c>
      <c r="D165" s="30">
        <f>VLOOKUP($B165,'Reg. Data Sum (96)'!$B$51:$N$65,9,FALSE)</f>
        <v>1.0619830288750471</v>
      </c>
      <c r="E165" s="29">
        <f>VLOOKUP($B165,'Reg. Data Sum (96)'!$B$35:$N$49,9,FALSE)</f>
        <v>26328.842488873739</v>
      </c>
      <c r="F165" s="59">
        <f>VLOOKUP($B165,'Reg. Data Sum (96)'!$B$35:$C$49,2,FALSE)</f>
        <v>27619.447532701673</v>
      </c>
    </row>
    <row r="166" spans="2:6" x14ac:dyDescent="0.25">
      <c r="B166" s="116" t="s">
        <v>9</v>
      </c>
      <c r="C166" s="31">
        <f>VLOOKUP($B166,'Reg. Data Sum (96)'!$B$3:$N$17,9,FALSE)</f>
        <v>551014</v>
      </c>
      <c r="D166" s="30">
        <f>VLOOKUP($B166,'Reg. Data Sum (96)'!$B$51:$N$65,9,FALSE)</f>
        <v>0.93702633840801486</v>
      </c>
      <c r="E166" s="29">
        <f>VLOOKUP($B166,'Reg. Data Sum (96)'!$B$35:$N$49,9,FALSE)</f>
        <v>30161.091692770056</v>
      </c>
      <c r="F166" s="59">
        <f>VLOOKUP($B166,'Reg. Data Sum (96)'!$B$35:$C$49,2,FALSE)</f>
        <v>33513.797468254939</v>
      </c>
    </row>
    <row r="167" spans="2:6" x14ac:dyDescent="0.25">
      <c r="B167" s="116" t="s">
        <v>44</v>
      </c>
      <c r="C167" s="31">
        <f>VLOOKUP($B167,'Reg. Data Sum (96)'!$B$3:$N$17,9,FALSE)</f>
        <v>489514</v>
      </c>
      <c r="D167" s="30">
        <f>VLOOKUP($B167,'Reg. Data Sum (96)'!$B$51:$N$65,9,FALSE)</f>
        <v>0.95721500545511273</v>
      </c>
      <c r="E167" s="29">
        <f>VLOOKUP($B167,'Reg. Data Sum (96)'!$B$35:$N$49,9,FALSE)</f>
        <v>27226.038997863187</v>
      </c>
      <c r="F167" s="59">
        <f>VLOOKUP($B167,'Reg. Data Sum (96)'!$B$35:$C$49,2,FALSE)</f>
        <v>28331.67263653945</v>
      </c>
    </row>
    <row r="168" spans="2:6" x14ac:dyDescent="0.25">
      <c r="B168" s="116" t="s">
        <v>7</v>
      </c>
      <c r="C168" s="31">
        <f>VLOOKUP($B168,'Reg. Data Sum (96)'!$B$3:$N$17,9,FALSE)</f>
        <v>457484</v>
      </c>
      <c r="D168" s="30">
        <f>VLOOKUP($B168,'Reg. Data Sum (96)'!$B$51:$N$65,9,FALSE)</f>
        <v>0.96165762100616903</v>
      </c>
      <c r="E168" s="29">
        <f>VLOOKUP($B168,'Reg. Data Sum (96)'!$B$35:$N$49,9,FALSE)</f>
        <v>9959.3855260511846</v>
      </c>
      <c r="F168" s="59">
        <f>VLOOKUP($B168,'Reg. Data Sum (96)'!$B$35:$C$49,2,FALSE)</f>
        <v>12355.659532193818</v>
      </c>
    </row>
    <row r="169" spans="2:6" x14ac:dyDescent="0.25">
      <c r="B169" s="116" t="s">
        <v>10</v>
      </c>
      <c r="C169" s="31">
        <f>VLOOKUP($B169,'Reg. Data Sum (96)'!$B$3:$N$17,9,FALSE)</f>
        <v>267958</v>
      </c>
      <c r="D169" s="30">
        <f>VLOOKUP($B169,'Reg. Data Sum (96)'!$B$51:$N$65,9,FALSE)</f>
        <v>0.88842900807806935</v>
      </c>
      <c r="E169" s="29">
        <f>VLOOKUP($B169,'Reg. Data Sum (96)'!$B$35:$N$49,9,FALSE)</f>
        <v>31261.409500742655</v>
      </c>
      <c r="F169" s="59">
        <f>VLOOKUP($B169,'Reg. Data Sum (96)'!$B$35:$C$49,2,FALSE)</f>
        <v>39639.85698167004</v>
      </c>
    </row>
    <row r="170" spans="2:6" x14ac:dyDescent="0.25">
      <c r="B170" s="116" t="s">
        <v>2</v>
      </c>
      <c r="C170" s="31">
        <f>VLOOKUP($B170,'Reg. Data Sum (96)'!$B$3:$N$17,9,FALSE)</f>
        <v>215761</v>
      </c>
      <c r="D170" s="30">
        <f>VLOOKUP($B170,'Reg. Data Sum (96)'!$B$51:$N$65,9,FALSE)</f>
        <v>0.90086699453113017</v>
      </c>
      <c r="E170" s="29">
        <f>VLOOKUP($B170,'Reg. Data Sum (96)'!$B$35:$N$49,9,FALSE)</f>
        <v>30670.753171333094</v>
      </c>
      <c r="F170" s="59">
        <f>VLOOKUP($B170,'Reg. Data Sum (96)'!$B$35:$C$49,2,FALSE)</f>
        <v>30535.724587072025</v>
      </c>
    </row>
    <row r="171" spans="2:6" x14ac:dyDescent="0.25">
      <c r="B171" s="116" t="s">
        <v>6</v>
      </c>
      <c r="C171" s="31">
        <f>VLOOKUP($B171,'Reg. Data Sum (96)'!$B$3:$N$17,9,FALSE)</f>
        <v>172895</v>
      </c>
      <c r="D171" s="30">
        <f>VLOOKUP($B171,'Reg. Data Sum (96)'!$B$51:$N$65,9,FALSE)</f>
        <v>1.0245132262752878</v>
      </c>
      <c r="E171" s="29">
        <f>VLOOKUP($B171,'Reg. Data Sum (96)'!$B$35:$N$49,9,FALSE)</f>
        <v>17243.834680008098</v>
      </c>
      <c r="F171" s="59">
        <f>VLOOKUP($B171,'Reg. Data Sum (96)'!$B$35:$C$49,2,FALSE)</f>
        <v>19064.656648814005</v>
      </c>
    </row>
    <row r="172" spans="2:6" x14ac:dyDescent="0.25">
      <c r="B172" s="115" t="s">
        <v>45</v>
      </c>
      <c r="C172" s="31">
        <f>VLOOKUP($B172,'Reg. Data Sum (96)'!$B$3:$N$17,9,FALSE)</f>
        <v>132325</v>
      </c>
      <c r="D172" s="30">
        <f>VLOOKUP($B172,'Reg. Data Sum (96)'!$B$51:$N$65,9,FALSE)</f>
        <v>0.71822272768104845</v>
      </c>
      <c r="E172" s="29">
        <f>VLOOKUP($B172,'Reg. Data Sum (96)'!$B$35:$N$49,9,FALSE)</f>
        <v>32930.857759304745</v>
      </c>
      <c r="F172" s="59">
        <f>VLOOKUP($B172,'Reg. Data Sum (96)'!$B$35:$C$49,2,FALSE)</f>
        <v>31459.882014952618</v>
      </c>
    </row>
    <row r="173" spans="2:6" x14ac:dyDescent="0.25">
      <c r="B173" s="116" t="s">
        <v>4</v>
      </c>
      <c r="C173" s="31">
        <f>VLOOKUP($B173,'Reg. Data Sum (96)'!$B$3:$N$17,9,FALSE)</f>
        <v>99609</v>
      </c>
      <c r="D173" s="30">
        <f>VLOOKUP($B173,'Reg. Data Sum (96)'!$B$51:$N$65,9,FALSE)</f>
        <v>0.76097794848342792</v>
      </c>
      <c r="E173" s="29">
        <f>VLOOKUP($B173,'Reg. Data Sum (96)'!$B$35:$N$49,9,FALSE)</f>
        <v>35653.115973456217</v>
      </c>
      <c r="F173" s="59">
        <f>VLOOKUP($B173,'Reg. Data Sum (96)'!$B$35:$C$49,2,FALSE)</f>
        <v>42504.544457821197</v>
      </c>
    </row>
    <row r="174" spans="2:6" x14ac:dyDescent="0.25">
      <c r="B174" s="115" t="s">
        <v>46</v>
      </c>
      <c r="C174" s="31">
        <f>VLOOKUP($B174,'Reg. Data Sum (96)'!$B$3:$N$17,9,FALSE)</f>
        <v>87349</v>
      </c>
      <c r="D174" s="30">
        <f>VLOOKUP($B174,'Reg. Data Sum (96)'!$B$51:$N$65,9,FALSE)</f>
        <v>0.6881833891681729</v>
      </c>
      <c r="E174" s="29">
        <f>VLOOKUP($B174,'Reg. Data Sum (96)'!$B$35:$N$49,9,FALSE)</f>
        <v>39818.552336031324</v>
      </c>
      <c r="F174" s="59">
        <f>VLOOKUP($B174,'Reg. Data Sum (96)'!$B$35:$C$49,2,FALSE)</f>
        <v>40374.63075602024</v>
      </c>
    </row>
    <row r="175" spans="2:6" ht="15.75" thickBot="1" x14ac:dyDescent="0.3">
      <c r="B175" s="125" t="s">
        <v>12</v>
      </c>
      <c r="C175" s="28">
        <f>VLOOKUP($B175,'Reg. Data Sum (96)'!$B$3:$N$17,9,FALSE)</f>
        <v>27545</v>
      </c>
      <c r="D175" s="27">
        <f>VLOOKUP($B175,'Reg. Data Sum (96)'!$B$51:$N$65,9,FALSE)</f>
        <v>0.3592007844128538</v>
      </c>
      <c r="E175" s="26">
        <f>VLOOKUP($B175,'Reg. Data Sum (96)'!$B$35:$N$49,9,FALSE)</f>
        <v>27148.536213468869</v>
      </c>
      <c r="F175" s="61">
        <f>VLOOKUP($B175,'Reg. Data Sum (96)'!$B$35:$C$49,2,FALSE)</f>
        <v>26108.457628597491</v>
      </c>
    </row>
    <row r="176" spans="2:6" x14ac:dyDescent="0.25">
      <c r="B176" s="24" t="s">
        <v>25</v>
      </c>
      <c r="C176" s="25"/>
      <c r="D176" s="25"/>
      <c r="E176" s="25"/>
      <c r="F176" s="25"/>
    </row>
    <row r="177" spans="2:6" x14ac:dyDescent="0.25">
      <c r="B177" s="24" t="s">
        <v>23</v>
      </c>
      <c r="C177" s="23"/>
      <c r="D177" s="23"/>
      <c r="E177" s="23"/>
      <c r="F177" s="23"/>
    </row>
    <row r="178" spans="2:6" x14ac:dyDescent="0.25">
      <c r="B178" s="23"/>
      <c r="C178" s="23"/>
      <c r="D178" s="23"/>
      <c r="E178" s="23"/>
      <c r="F178" s="23"/>
    </row>
    <row r="179" spans="2:6" ht="15.75" thickBot="1" x14ac:dyDescent="0.3">
      <c r="B179" s="39" t="s">
        <v>124</v>
      </c>
      <c r="C179" s="23"/>
      <c r="D179" s="23"/>
      <c r="E179" s="23"/>
      <c r="F179" s="23"/>
    </row>
    <row r="180" spans="2:6" ht="26.25" x14ac:dyDescent="0.25">
      <c r="B180" s="126" t="s">
        <v>21</v>
      </c>
      <c r="C180" s="127" t="s">
        <v>30</v>
      </c>
      <c r="D180" s="99" t="s">
        <v>22</v>
      </c>
      <c r="E180" s="98" t="s">
        <v>61</v>
      </c>
      <c r="F180" s="100" t="s">
        <v>29</v>
      </c>
    </row>
    <row r="181" spans="2:6" x14ac:dyDescent="0.25">
      <c r="B181" s="116" t="s">
        <v>11</v>
      </c>
      <c r="C181" s="31">
        <f>VLOOKUP($B181,'Reg. Data Sum (96)'!$B$3:$N$17,10,FALSE)</f>
        <v>1042936</v>
      </c>
      <c r="D181" s="30">
        <f>VLOOKUP($B181,'Reg. Data Sum (96)'!$B$51:$N$65,10,FALSE)</f>
        <v>1.0038732465418601</v>
      </c>
      <c r="E181" s="29">
        <f>VLOOKUP($B181,'Reg. Data Sum (96)'!$B$35:$N$49,10,FALSE)</f>
        <v>24555.377855400522</v>
      </c>
      <c r="F181" s="59">
        <f>VLOOKUP($B181,'Reg. Data Sum (96)'!$B$35:$C$49,2,FALSE)</f>
        <v>25577.550285784517</v>
      </c>
    </row>
    <row r="182" spans="2:6" x14ac:dyDescent="0.25">
      <c r="B182" s="116" t="s">
        <v>3</v>
      </c>
      <c r="C182" s="31">
        <f>VLOOKUP($B182,'Reg. Data Sum (96)'!$B$3:$N$17,10,FALSE)</f>
        <v>865122</v>
      </c>
      <c r="D182" s="30">
        <f>VLOOKUP($B182,'Reg. Data Sum (96)'!$B$51:$N$65,10,FALSE)</f>
        <v>1.1452799928366399</v>
      </c>
      <c r="E182" s="29">
        <f>VLOOKUP($B182,'Reg. Data Sum (96)'!$B$35:$N$49,10,FALSE)</f>
        <v>35043.52017865688</v>
      </c>
      <c r="F182" s="59">
        <f>VLOOKUP($B182,'Reg. Data Sum (96)'!$B$35:$C$49,2,FALSE)</f>
        <v>35005.296554911853</v>
      </c>
    </row>
    <row r="183" spans="2:6" x14ac:dyDescent="0.25">
      <c r="B183" s="116" t="s">
        <v>8</v>
      </c>
      <c r="C183" s="31">
        <f>VLOOKUP($B183,'Reg. Data Sum (96)'!$B$3:$N$17,10,FALSE)</f>
        <v>791171</v>
      </c>
      <c r="D183" s="30">
        <f>VLOOKUP($B183,'Reg. Data Sum (96)'!$B$51:$N$65,10,FALSE)</f>
        <v>1.383579461726361</v>
      </c>
      <c r="E183" s="29">
        <f>VLOOKUP($B183,'Reg. Data Sum (96)'!$B$35:$N$49,10,FALSE)</f>
        <v>28098.153587530382</v>
      </c>
      <c r="F183" s="59">
        <f>VLOOKUP($B183,'Reg. Data Sum (96)'!$B$35:$C$49,2,FALSE)</f>
        <v>27619.447532701673</v>
      </c>
    </row>
    <row r="184" spans="2:6" x14ac:dyDescent="0.25">
      <c r="B184" s="116" t="s">
        <v>9</v>
      </c>
      <c r="C184" s="31">
        <f>VLOOKUP($B184,'Reg. Data Sum (96)'!$B$3:$N$17,10,FALSE)</f>
        <v>510900</v>
      </c>
      <c r="D184" s="30">
        <f>VLOOKUP($B184,'Reg. Data Sum (96)'!$B$51:$N$65,10,FALSE)</f>
        <v>0.87309567250085218</v>
      </c>
      <c r="E184" s="29">
        <f>VLOOKUP($B184,'Reg. Data Sum (96)'!$B$35:$N$49,10,FALSE)</f>
        <v>34356.563650420823</v>
      </c>
      <c r="F184" s="59">
        <f>VLOOKUP($B184,'Reg. Data Sum (96)'!$B$35:$C$49,2,FALSE)</f>
        <v>33513.797468254939</v>
      </c>
    </row>
    <row r="185" spans="2:6" x14ac:dyDescent="0.25">
      <c r="B185" s="116" t="s">
        <v>44</v>
      </c>
      <c r="C185" s="31">
        <f>VLOOKUP($B185,'Reg. Data Sum (96)'!$B$3:$N$17,10,FALSE)</f>
        <v>427800</v>
      </c>
      <c r="D185" s="30">
        <f>VLOOKUP($B185,'Reg. Data Sum (96)'!$B$51:$N$65,10,FALSE)</f>
        <v>0.84066299209312711</v>
      </c>
      <c r="E185" s="29">
        <f>VLOOKUP($B185,'Reg. Data Sum (96)'!$B$35:$N$49,10,FALSE)</f>
        <v>30281.375675549323</v>
      </c>
      <c r="F185" s="59">
        <f>VLOOKUP($B185,'Reg. Data Sum (96)'!$B$35:$C$49,2,FALSE)</f>
        <v>28331.67263653945</v>
      </c>
    </row>
    <row r="186" spans="2:6" x14ac:dyDescent="0.25">
      <c r="B186" s="116" t="s">
        <v>7</v>
      </c>
      <c r="C186" s="31">
        <f>VLOOKUP($B186,'Reg. Data Sum (96)'!$B$3:$N$17,10,FALSE)</f>
        <v>413508</v>
      </c>
      <c r="D186" s="30">
        <f>VLOOKUP($B186,'Reg. Data Sum (96)'!$B$51:$N$65,10,FALSE)</f>
        <v>0.87350471197231661</v>
      </c>
      <c r="E186" s="29">
        <f>VLOOKUP($B186,'Reg. Data Sum (96)'!$B$35:$N$49,10,FALSE)</f>
        <v>11119.512057807829</v>
      </c>
      <c r="F186" s="59">
        <f>VLOOKUP($B186,'Reg. Data Sum (96)'!$B$35:$C$49,2,FALSE)</f>
        <v>12355.659532193818</v>
      </c>
    </row>
    <row r="187" spans="2:6" x14ac:dyDescent="0.25">
      <c r="B187" s="116" t="s">
        <v>10</v>
      </c>
      <c r="C187" s="31">
        <f>VLOOKUP($B187,'Reg. Data Sum (96)'!$B$3:$N$17,10,FALSE)</f>
        <v>318269</v>
      </c>
      <c r="D187" s="30">
        <f>VLOOKUP($B187,'Reg. Data Sum (96)'!$B$51:$N$65,10,FALSE)</f>
        <v>1.0604424640259635</v>
      </c>
      <c r="E187" s="29">
        <f>VLOOKUP($B187,'Reg. Data Sum (96)'!$B$35:$N$49,10,FALSE)</f>
        <v>36927.662581024226</v>
      </c>
      <c r="F187" s="59">
        <f>VLOOKUP($B187,'Reg. Data Sum (96)'!$B$35:$C$49,2,FALSE)</f>
        <v>39639.85698167004</v>
      </c>
    </row>
    <row r="188" spans="2:6" x14ac:dyDescent="0.25">
      <c r="B188" s="116" t="s">
        <v>2</v>
      </c>
      <c r="C188" s="31">
        <f>VLOOKUP($B188,'Reg. Data Sum (96)'!$B$3:$N$17,10,FALSE)</f>
        <v>203550</v>
      </c>
      <c r="D188" s="30">
        <f>VLOOKUP($B188,'Reg. Data Sum (96)'!$B$51:$N$65,10,FALSE)</f>
        <v>0.85407420256341271</v>
      </c>
      <c r="E188" s="29">
        <f>VLOOKUP($B188,'Reg. Data Sum (96)'!$B$35:$N$49,10,FALSE)</f>
        <v>31798.638000491279</v>
      </c>
      <c r="F188" s="59">
        <f>VLOOKUP($B188,'Reg. Data Sum (96)'!$B$35:$C$49,2,FALSE)</f>
        <v>30535.724587072025</v>
      </c>
    </row>
    <row r="189" spans="2:6" x14ac:dyDescent="0.25">
      <c r="B189" s="116" t="s">
        <v>6</v>
      </c>
      <c r="C189" s="31">
        <f>VLOOKUP($B189,'Reg. Data Sum (96)'!$B$3:$N$17,10,FALSE)</f>
        <v>174297</v>
      </c>
      <c r="D189" s="30">
        <f>VLOOKUP($B189,'Reg. Data Sum (96)'!$B$51:$N$65,10,FALSE)</f>
        <v>1.0379150646999524</v>
      </c>
      <c r="E189" s="29">
        <f>VLOOKUP($B189,'Reg. Data Sum (96)'!$B$35:$N$49,10,FALSE)</f>
        <v>17730.742686334244</v>
      </c>
      <c r="F189" s="59">
        <f>VLOOKUP($B189,'Reg. Data Sum (96)'!$B$35:$C$49,2,FALSE)</f>
        <v>19064.656648814005</v>
      </c>
    </row>
    <row r="190" spans="2:6" x14ac:dyDescent="0.25">
      <c r="B190" s="115" t="s">
        <v>45</v>
      </c>
      <c r="C190" s="31">
        <f>VLOOKUP($B190,'Reg. Data Sum (96)'!$B$3:$N$17,10,FALSE)</f>
        <v>136751</v>
      </c>
      <c r="D190" s="30">
        <f>VLOOKUP($B190,'Reg. Data Sum (96)'!$B$51:$N$65,10,FALSE)</f>
        <v>0.74590672047458684</v>
      </c>
      <c r="E190" s="29">
        <f>VLOOKUP($B190,'Reg. Data Sum (96)'!$B$35:$N$49,10,FALSE)</f>
        <v>35223.317372450656</v>
      </c>
      <c r="F190" s="59">
        <f>VLOOKUP($B190,'Reg. Data Sum (96)'!$B$35:$C$49,2,FALSE)</f>
        <v>31459.882014952618</v>
      </c>
    </row>
    <row r="191" spans="2:6" x14ac:dyDescent="0.25">
      <c r="B191" s="115" t="s">
        <v>46</v>
      </c>
      <c r="C191" s="31">
        <f>VLOOKUP($B191,'Reg. Data Sum (96)'!$B$3:$N$17,10,FALSE)</f>
        <v>122897</v>
      </c>
      <c r="D191" s="30">
        <f>VLOOKUP($B191,'Reg. Data Sum (96)'!$B$51:$N$65,10,FALSE)</f>
        <v>0.97302567017257002</v>
      </c>
      <c r="E191" s="29">
        <f>VLOOKUP($B191,'Reg. Data Sum (96)'!$B$35:$N$49,10,FALSE)</f>
        <v>39515.720367462185</v>
      </c>
      <c r="F191" s="59">
        <f>VLOOKUP($B191,'Reg. Data Sum (96)'!$B$35:$C$49,2,FALSE)</f>
        <v>40374.63075602024</v>
      </c>
    </row>
    <row r="192" spans="2:6" x14ac:dyDescent="0.25">
      <c r="B192" s="116" t="s">
        <v>4</v>
      </c>
      <c r="C192" s="31">
        <f>VLOOKUP($B192,'Reg. Data Sum (96)'!$B$3:$N$17,10,FALSE)</f>
        <v>113766</v>
      </c>
      <c r="D192" s="30">
        <f>VLOOKUP($B192,'Reg. Data Sum (96)'!$B$51:$N$65,10,FALSE)</f>
        <v>0.87341922787184834</v>
      </c>
      <c r="E192" s="29">
        <f>VLOOKUP($B192,'Reg. Data Sum (96)'!$B$35:$N$49,10,FALSE)</f>
        <v>38406.944869293111</v>
      </c>
      <c r="F192" s="59">
        <f>VLOOKUP($B192,'Reg. Data Sum (96)'!$B$35:$C$49,2,FALSE)</f>
        <v>42504.544457821197</v>
      </c>
    </row>
    <row r="193" spans="2:6" ht="15.75" thickBot="1" x14ac:dyDescent="0.3">
      <c r="B193" s="125" t="s">
        <v>12</v>
      </c>
      <c r="C193" s="28">
        <f>VLOOKUP($B193,'Reg. Data Sum (96)'!$B$3:$N$17,10,FALSE)</f>
        <v>38424</v>
      </c>
      <c r="D193" s="27">
        <f>VLOOKUP($B193,'Reg. Data Sum (96)'!$B$51:$N$65,10,FALSE)</f>
        <v>0.50353984429466248</v>
      </c>
      <c r="E193" s="26">
        <f>VLOOKUP($B193,'Reg. Data Sum (96)'!$B$35:$N$49,10,FALSE)</f>
        <v>28343.051712471373</v>
      </c>
      <c r="F193" s="61">
        <f>VLOOKUP($B193,'Reg. Data Sum (96)'!$B$35:$C$49,2,FALSE)</f>
        <v>26108.457628597491</v>
      </c>
    </row>
    <row r="194" spans="2:6" x14ac:dyDescent="0.25">
      <c r="B194" s="24" t="s">
        <v>25</v>
      </c>
      <c r="C194" s="25"/>
      <c r="D194" s="25"/>
      <c r="E194" s="25"/>
      <c r="F194" s="25"/>
    </row>
    <row r="195" spans="2:6" x14ac:dyDescent="0.25">
      <c r="B195" s="24" t="s">
        <v>23</v>
      </c>
      <c r="C195" s="23"/>
      <c r="D195" s="23"/>
      <c r="E195" s="23"/>
      <c r="F195" s="23"/>
    </row>
    <row r="196" spans="2:6" x14ac:dyDescent="0.25">
      <c r="B196" s="23"/>
      <c r="C196" s="23"/>
      <c r="D196" s="23"/>
      <c r="E196" s="23"/>
      <c r="F196" s="23"/>
    </row>
    <row r="197" spans="2:6" ht="15.75" thickBot="1" x14ac:dyDescent="0.3">
      <c r="B197" s="39" t="s">
        <v>125</v>
      </c>
      <c r="C197" s="23"/>
      <c r="D197" s="23"/>
      <c r="E197" s="23"/>
      <c r="F197" s="23"/>
    </row>
    <row r="198" spans="2:6" ht="26.25" x14ac:dyDescent="0.25">
      <c r="B198" s="137" t="s">
        <v>21</v>
      </c>
      <c r="C198" s="138" t="s">
        <v>30</v>
      </c>
      <c r="D198" s="53" t="s">
        <v>22</v>
      </c>
      <c r="E198" s="52" t="s">
        <v>60</v>
      </c>
      <c r="F198" s="54" t="s">
        <v>29</v>
      </c>
    </row>
    <row r="199" spans="2:6" x14ac:dyDescent="0.25">
      <c r="B199" s="116" t="s">
        <v>3</v>
      </c>
      <c r="C199" s="31">
        <f>VLOOKUP($B199,'Reg. Data Sum (96)'!$B$3:$N$17,11,FALSE)</f>
        <v>340618</v>
      </c>
      <c r="D199" s="30">
        <f>VLOOKUP($B199,'Reg. Data Sum (96)'!$B$51:$N$65,11,FALSE)</f>
        <v>1.4094948154946358</v>
      </c>
      <c r="E199" s="29">
        <f>VLOOKUP($B199,'Reg. Data Sum (96)'!$B$35:$N$49,11,FALSE)</f>
        <v>29237.924563587363</v>
      </c>
      <c r="F199" s="59">
        <f>VLOOKUP($B199,'Reg. Data Sum (96)'!$B$35:$C$49,2,FALSE)</f>
        <v>35005.296554911853</v>
      </c>
    </row>
    <row r="200" spans="2:6" x14ac:dyDescent="0.25">
      <c r="B200" s="116" t="s">
        <v>11</v>
      </c>
      <c r="C200" s="31">
        <f>VLOOKUP($B200,'Reg. Data Sum (96)'!$B$3:$N$17,11,FALSE)</f>
        <v>330462</v>
      </c>
      <c r="D200" s="30">
        <f>VLOOKUP($B200,'Reg. Data Sum (96)'!$B$51:$N$65,11,FALSE)</f>
        <v>0.99426996186739547</v>
      </c>
      <c r="E200" s="29">
        <f>VLOOKUP($B200,'Reg. Data Sum (96)'!$B$35:$N$49,11,FALSE)</f>
        <v>21807.767737289007</v>
      </c>
      <c r="F200" s="59">
        <f>VLOOKUP($B200,'Reg. Data Sum (96)'!$B$35:$C$49,2,FALSE)</f>
        <v>25577.550285784517</v>
      </c>
    </row>
    <row r="201" spans="2:6" x14ac:dyDescent="0.25">
      <c r="B201" s="116" t="s">
        <v>9</v>
      </c>
      <c r="C201" s="31">
        <f>VLOOKUP($B201,'Reg. Data Sum (96)'!$B$3:$N$17,11,FALSE)</f>
        <v>165473</v>
      </c>
      <c r="D201" s="30">
        <f>VLOOKUP($B201,'Reg. Data Sum (96)'!$B$51:$N$65,11,FALSE)</f>
        <v>0.8839234264060567</v>
      </c>
      <c r="E201" s="29">
        <f>VLOOKUP($B201,'Reg. Data Sum (96)'!$B$35:$N$49,11,FALSE)</f>
        <v>24917.764867984504</v>
      </c>
      <c r="F201" s="59">
        <f>VLOOKUP($B201,'Reg. Data Sum (96)'!$B$35:$C$49,2,FALSE)</f>
        <v>33513.797468254939</v>
      </c>
    </row>
    <row r="202" spans="2:6" x14ac:dyDescent="0.25">
      <c r="B202" s="116" t="s">
        <v>7</v>
      </c>
      <c r="C202" s="31">
        <f>VLOOKUP($B202,'Reg. Data Sum (96)'!$B$3:$N$17,11,FALSE)</f>
        <v>165161</v>
      </c>
      <c r="D202" s="30">
        <f>VLOOKUP($B202,'Reg. Data Sum (96)'!$B$51:$N$65,11,FALSE)</f>
        <v>1.0905621235895928</v>
      </c>
      <c r="E202" s="29">
        <f>VLOOKUP($B202,'Reg. Data Sum (96)'!$B$35:$N$49,11,FALSE)</f>
        <v>10566.944980957975</v>
      </c>
      <c r="F202" s="59">
        <f>VLOOKUP($B202,'Reg. Data Sum (96)'!$B$35:$C$49,2,FALSE)</f>
        <v>12355.659532193818</v>
      </c>
    </row>
    <row r="203" spans="2:6" x14ac:dyDescent="0.25">
      <c r="B203" s="116" t="s">
        <v>44</v>
      </c>
      <c r="C203" s="31">
        <f>VLOOKUP($B203,'Reg. Data Sum (96)'!$B$3:$N$17,11,FALSE)</f>
        <v>164392</v>
      </c>
      <c r="D203" s="30">
        <f>VLOOKUP($B203,'Reg. Data Sum (96)'!$B$51:$N$65,11,FALSE)</f>
        <v>1.0097721733810865</v>
      </c>
      <c r="E203" s="29">
        <f>VLOOKUP($B203,'Reg. Data Sum (96)'!$B$35:$N$49,11,FALSE)</f>
        <v>23918.316487420314</v>
      </c>
      <c r="F203" s="59">
        <f>VLOOKUP($B203,'Reg. Data Sum (96)'!$B$35:$C$49,2,FALSE)</f>
        <v>28331.67263653945</v>
      </c>
    </row>
    <row r="204" spans="2:6" x14ac:dyDescent="0.25">
      <c r="B204" s="116" t="s">
        <v>8</v>
      </c>
      <c r="C204" s="31">
        <f>VLOOKUP($B204,'Reg. Data Sum (96)'!$B$3:$N$17,11,FALSE)</f>
        <v>116049</v>
      </c>
      <c r="D204" s="30">
        <f>VLOOKUP($B204,'Reg. Data Sum (96)'!$B$51:$N$65,11,FALSE)</f>
        <v>0.63436135700065588</v>
      </c>
      <c r="E204" s="29">
        <f>VLOOKUP($B204,'Reg. Data Sum (96)'!$B$35:$N$49,11,FALSE)</f>
        <v>26407.417418504254</v>
      </c>
      <c r="F204" s="59">
        <f>VLOOKUP($B204,'Reg. Data Sum (96)'!$B$35:$C$49,2,FALSE)</f>
        <v>27619.447532701673</v>
      </c>
    </row>
    <row r="205" spans="2:6" x14ac:dyDescent="0.25">
      <c r="B205" s="116" t="s">
        <v>2</v>
      </c>
      <c r="C205" s="31">
        <f>VLOOKUP($B205,'Reg. Data Sum (96)'!$B$3:$N$17,11,FALSE)</f>
        <v>96541</v>
      </c>
      <c r="D205" s="30">
        <f>VLOOKUP($B205,'Reg. Data Sum (96)'!$B$51:$N$65,11,FALSE)</f>
        <v>1.2661870309486345</v>
      </c>
      <c r="E205" s="29">
        <f>VLOOKUP($B205,'Reg. Data Sum (96)'!$B$35:$N$49,11,FALSE)</f>
        <v>25830.800281745578</v>
      </c>
      <c r="F205" s="59">
        <f>VLOOKUP($B205,'Reg. Data Sum (96)'!$B$35:$C$49,2,FALSE)</f>
        <v>30535.724587072025</v>
      </c>
    </row>
    <row r="206" spans="2:6" x14ac:dyDescent="0.25">
      <c r="B206" s="115" t="s">
        <v>45</v>
      </c>
      <c r="C206" s="31">
        <f>VLOOKUP($B206,'Reg. Data Sum (96)'!$B$3:$N$17,11,FALSE)</f>
        <v>88793</v>
      </c>
      <c r="D206" s="30">
        <f>VLOOKUP($B206,'Reg. Data Sum (96)'!$B$51:$N$65,11,FALSE)</f>
        <v>1.5138899614068546</v>
      </c>
      <c r="E206" s="29">
        <f>VLOOKUP($B206,'Reg. Data Sum (96)'!$B$35:$N$49,11,FALSE)</f>
        <v>26465.851790118591</v>
      </c>
      <c r="F206" s="59">
        <f>VLOOKUP($B206,'Reg. Data Sum (96)'!$B$35:$C$49,2,FALSE)</f>
        <v>31459.882014952618</v>
      </c>
    </row>
    <row r="207" spans="2:6" x14ac:dyDescent="0.25">
      <c r="B207" s="116" t="s">
        <v>10</v>
      </c>
      <c r="C207" s="31">
        <f>VLOOKUP($B207,'Reg. Data Sum (96)'!$B$3:$N$17,11,FALSE)</f>
        <v>73233</v>
      </c>
      <c r="D207" s="30">
        <f>VLOOKUP($B207,'Reg. Data Sum (96)'!$B$51:$N$65,11,FALSE)</f>
        <v>0.76271303107220789</v>
      </c>
      <c r="E207" s="29">
        <f>VLOOKUP($B207,'Reg. Data Sum (96)'!$B$35:$N$49,11,FALSE)</f>
        <v>27333.694154274712</v>
      </c>
      <c r="F207" s="59">
        <f>VLOOKUP($B207,'Reg. Data Sum (96)'!$B$35:$C$49,2,FALSE)</f>
        <v>39639.85698167004</v>
      </c>
    </row>
    <row r="208" spans="2:6" x14ac:dyDescent="0.25">
      <c r="B208" s="116" t="s">
        <v>6</v>
      </c>
      <c r="C208" s="31">
        <f>VLOOKUP($B208,'Reg. Data Sum (96)'!$B$3:$N$17,11,FALSE)</f>
        <v>44014</v>
      </c>
      <c r="D208" s="30">
        <f>VLOOKUP($B208,'Reg. Data Sum (96)'!$B$51:$N$65,11,FALSE)</f>
        <v>0.81926483265920236</v>
      </c>
      <c r="E208" s="29">
        <f>VLOOKUP($B208,'Reg. Data Sum (96)'!$B$35:$N$49,11,FALSE)</f>
        <v>17524.448425500977</v>
      </c>
      <c r="F208" s="59">
        <f>VLOOKUP($B208,'Reg. Data Sum (96)'!$B$35:$C$49,2,FALSE)</f>
        <v>19064.656648814005</v>
      </c>
    </row>
    <row r="209" spans="2:6" x14ac:dyDescent="0.25">
      <c r="B209" s="115" t="s">
        <v>46</v>
      </c>
      <c r="C209" s="31">
        <f>VLOOKUP($B209,'Reg. Data Sum (96)'!$B$3:$N$17,11,FALSE)</f>
        <v>28069</v>
      </c>
      <c r="D209" s="30">
        <f>VLOOKUP($B209,'Reg. Data Sum (96)'!$B$51:$N$65,11,FALSE)</f>
        <v>0.69465877677932542</v>
      </c>
      <c r="E209" s="29">
        <f>VLOOKUP($B209,'Reg. Data Sum (96)'!$B$35:$N$49,11,FALSE)</f>
        <v>36616.56425237807</v>
      </c>
      <c r="F209" s="59">
        <f>VLOOKUP($B209,'Reg. Data Sum (96)'!$B$35:$C$49,2,FALSE)</f>
        <v>40374.63075602024</v>
      </c>
    </row>
    <row r="210" spans="2:6" x14ac:dyDescent="0.25">
      <c r="B210" s="116" t="s">
        <v>4</v>
      </c>
      <c r="C210" s="31">
        <f>VLOOKUP($B210,'Reg. Data Sum (96)'!$B$3:$N$17,11,FALSE)</f>
        <v>22721</v>
      </c>
      <c r="D210" s="30">
        <f>VLOOKUP($B210,'Reg. Data Sum (96)'!$B$51:$N$65,11,FALSE)</f>
        <v>0.54525451689701854</v>
      </c>
      <c r="E210" s="29">
        <f>VLOOKUP($B210,'Reg. Data Sum (96)'!$B$35:$N$49,11,FALSE)</f>
        <v>31412.115751947538</v>
      </c>
      <c r="F210" s="59">
        <f>VLOOKUP($B210,'Reg. Data Sum (96)'!$B$35:$C$49,2,FALSE)</f>
        <v>42504.544457821197</v>
      </c>
    </row>
    <row r="211" spans="2:6" ht="15.75" thickBot="1" x14ac:dyDescent="0.3">
      <c r="B211" s="125" t="s">
        <v>12</v>
      </c>
      <c r="C211" s="28">
        <f>VLOOKUP($B211,'Reg. Data Sum (96)'!$B$3:$N$17,11,FALSE)</f>
        <v>14038</v>
      </c>
      <c r="D211" s="27">
        <f>VLOOKUP($B211,'Reg. Data Sum (96)'!$B$51:$N$65,11,FALSE)</f>
        <v>0.57504002742496252</v>
      </c>
      <c r="E211" s="26">
        <f>VLOOKUP($B211,'Reg. Data Sum (96)'!$B$35:$N$49,11,FALSE)</f>
        <v>20897.308306026498</v>
      </c>
      <c r="F211" s="61">
        <f>VLOOKUP($B211,'Reg. Data Sum (96)'!$B$35:$C$49,2,FALSE)</f>
        <v>26108.457628597491</v>
      </c>
    </row>
    <row r="212" spans="2:6" x14ac:dyDescent="0.25">
      <c r="B212" s="24" t="s">
        <v>25</v>
      </c>
      <c r="C212" s="25"/>
      <c r="D212" s="25"/>
      <c r="E212" s="25"/>
      <c r="F212" s="25"/>
    </row>
    <row r="213" spans="2:6" x14ac:dyDescent="0.25">
      <c r="B213" s="24" t="s">
        <v>23</v>
      </c>
      <c r="C213" s="23"/>
      <c r="D213" s="23"/>
      <c r="E213" s="23"/>
      <c r="F213" s="23"/>
    </row>
    <row r="214" spans="2:6" x14ac:dyDescent="0.25">
      <c r="B214" s="23"/>
      <c r="C214" s="23"/>
      <c r="D214" s="23"/>
      <c r="E214" s="23"/>
      <c r="F214" s="23"/>
    </row>
    <row r="215" spans="2:6" ht="15.75" thickBot="1" x14ac:dyDescent="0.3">
      <c r="B215" s="39" t="s">
        <v>126</v>
      </c>
      <c r="C215" s="23"/>
      <c r="D215" s="23"/>
      <c r="E215" s="23"/>
      <c r="F215" s="23"/>
    </row>
    <row r="216" spans="2:6" ht="26.25" x14ac:dyDescent="0.25">
      <c r="B216" s="89" t="s">
        <v>21</v>
      </c>
      <c r="C216" s="90" t="s">
        <v>30</v>
      </c>
      <c r="D216" s="91" t="s">
        <v>22</v>
      </c>
      <c r="E216" s="90" t="s">
        <v>59</v>
      </c>
      <c r="F216" s="92" t="s">
        <v>29</v>
      </c>
    </row>
    <row r="217" spans="2:6" x14ac:dyDescent="0.25">
      <c r="B217" s="116" t="s">
        <v>11</v>
      </c>
      <c r="C217" s="31">
        <f>VLOOKUP($B217,'Reg. Data Sum (96)'!$B$3:$N$17,12,FALSE)</f>
        <v>535653</v>
      </c>
      <c r="D217" s="30">
        <f>VLOOKUP($B217,'Reg. Data Sum (96)'!$B$51:$N$65,12,FALSE)</f>
        <v>1.0767269606168899</v>
      </c>
      <c r="E217" s="29">
        <f>VLOOKUP($B217,'Reg. Data Sum (96)'!$B$35:$N$49,12,FALSE)</f>
        <v>24389.605920250611</v>
      </c>
      <c r="F217" s="59">
        <f>VLOOKUP($B217,'Reg. Data Sum (96)'!$B$35:$C$49,2,FALSE)</f>
        <v>25577.550285784517</v>
      </c>
    </row>
    <row r="218" spans="2:6" x14ac:dyDescent="0.25">
      <c r="B218" s="116" t="s">
        <v>3</v>
      </c>
      <c r="C218" s="31">
        <f>VLOOKUP($B218,'Reg. Data Sum (96)'!$B$3:$N$17,12,FALSE)</f>
        <v>501782</v>
      </c>
      <c r="D218" s="30">
        <f>VLOOKUP($B218,'Reg. Data Sum (96)'!$B$51:$N$65,12,FALSE)</f>
        <v>1.38723558394489</v>
      </c>
      <c r="E218" s="29">
        <f>VLOOKUP($B218,'Reg. Data Sum (96)'!$B$35:$N$49,12,FALSE)</f>
        <v>30812.816769035158</v>
      </c>
      <c r="F218" s="59">
        <f>VLOOKUP($B218,'Reg. Data Sum (96)'!$B$35:$C$49,2,FALSE)</f>
        <v>35005.296554911853</v>
      </c>
    </row>
    <row r="219" spans="2:6" x14ac:dyDescent="0.25">
      <c r="B219" s="116" t="s">
        <v>8</v>
      </c>
      <c r="C219" s="31">
        <f>VLOOKUP($B219,'Reg. Data Sum (96)'!$B$3:$N$17,12,FALSE)</f>
        <v>247845</v>
      </c>
      <c r="D219" s="30">
        <f>VLOOKUP($B219,'Reg. Data Sum (96)'!$B$51:$N$65,12,FALSE)</f>
        <v>0.90513786419123765</v>
      </c>
      <c r="E219" s="29">
        <f>VLOOKUP($B219,'Reg. Data Sum (96)'!$B$35:$N$49,12,FALSE)</f>
        <v>28397.044209082291</v>
      </c>
      <c r="F219" s="59">
        <f>VLOOKUP($B219,'Reg. Data Sum (96)'!$B$35:$C$49,2,FALSE)</f>
        <v>27619.447532701673</v>
      </c>
    </row>
    <row r="220" spans="2:6" x14ac:dyDescent="0.25">
      <c r="B220" s="116" t="s">
        <v>9</v>
      </c>
      <c r="C220" s="31">
        <f>VLOOKUP($B220,'Reg. Data Sum (96)'!$B$3:$N$17,12,FALSE)</f>
        <v>241957</v>
      </c>
      <c r="D220" s="30">
        <f>VLOOKUP($B220,'Reg. Data Sum (96)'!$B$51:$N$65,12,FALSE)</f>
        <v>0.86350518261758935</v>
      </c>
      <c r="E220" s="29">
        <f>VLOOKUP($B220,'Reg. Data Sum (96)'!$B$35:$N$49,12,FALSE)</f>
        <v>25040.761242700148</v>
      </c>
      <c r="F220" s="59">
        <f>VLOOKUP($B220,'Reg. Data Sum (96)'!$B$35:$C$49,2,FALSE)</f>
        <v>33513.797468254939</v>
      </c>
    </row>
    <row r="221" spans="2:6" x14ac:dyDescent="0.25">
      <c r="B221" s="116" t="s">
        <v>44</v>
      </c>
      <c r="C221" s="31">
        <f>VLOOKUP($B221,'Reg. Data Sum (96)'!$B$3:$N$17,12,FALSE)</f>
        <v>227334</v>
      </c>
      <c r="D221" s="30">
        <f>VLOOKUP($B221,'Reg. Data Sum (96)'!$B$51:$N$65,12,FALSE)</f>
        <v>0.93292421743099641</v>
      </c>
      <c r="E221" s="29">
        <f>VLOOKUP($B221,'Reg. Data Sum (96)'!$B$35:$N$49,12,FALSE)</f>
        <v>23871.211292635504</v>
      </c>
      <c r="F221" s="59">
        <f>VLOOKUP($B221,'Reg. Data Sum (96)'!$B$35:$C$49,2,FALSE)</f>
        <v>28331.67263653945</v>
      </c>
    </row>
    <row r="222" spans="2:6" x14ac:dyDescent="0.25">
      <c r="B222" s="116" t="s">
        <v>7</v>
      </c>
      <c r="C222" s="31">
        <f>VLOOKUP($B222,'Reg. Data Sum (96)'!$B$3:$N$17,12,FALSE)</f>
        <v>217339</v>
      </c>
      <c r="D222" s="30">
        <f>VLOOKUP($B222,'Reg. Data Sum (96)'!$B$51:$N$65,12,FALSE)</f>
        <v>0.95878189573941075</v>
      </c>
      <c r="E222" s="29">
        <f>VLOOKUP($B222,'Reg. Data Sum (96)'!$B$35:$N$49,12,FALSE)</f>
        <v>11688.689144608194</v>
      </c>
      <c r="F222" s="59">
        <f>VLOOKUP($B222,'Reg. Data Sum (96)'!$B$35:$C$49,2,FALSE)</f>
        <v>12355.659532193818</v>
      </c>
    </row>
    <row r="223" spans="2:6" x14ac:dyDescent="0.25">
      <c r="B223" s="116" t="s">
        <v>10</v>
      </c>
      <c r="C223" s="31">
        <f>VLOOKUP($B223,'Reg. Data Sum (96)'!$B$3:$N$17,12,FALSE)</f>
        <v>123600</v>
      </c>
      <c r="D223" s="30">
        <f>VLOOKUP($B223,'Reg. Data Sum (96)'!$B$51:$N$65,12,FALSE)</f>
        <v>0.86002696018721425</v>
      </c>
      <c r="E223" s="29">
        <f>VLOOKUP($B223,'Reg. Data Sum (96)'!$B$35:$N$49,12,FALSE)</f>
        <v>31864.747621359224</v>
      </c>
      <c r="F223" s="59">
        <f>VLOOKUP($B223,'Reg. Data Sum (96)'!$B$35:$C$49,2,FALSE)</f>
        <v>39639.85698167004</v>
      </c>
    </row>
    <row r="224" spans="2:6" x14ac:dyDescent="0.25">
      <c r="B224" s="116" t="s">
        <v>2</v>
      </c>
      <c r="C224" s="31">
        <f>VLOOKUP($B224,'Reg. Data Sum (96)'!$B$3:$N$17,12,FALSE)</f>
        <v>113735</v>
      </c>
      <c r="D224" s="30">
        <f>VLOOKUP($B224,'Reg. Data Sum (96)'!$B$51:$N$65,12,FALSE)</f>
        <v>0.99659672069416583</v>
      </c>
      <c r="E224" s="29">
        <f>VLOOKUP($B224,'Reg. Data Sum (96)'!$B$35:$N$49,12,FALSE)</f>
        <v>27416.965595463138</v>
      </c>
      <c r="F224" s="59">
        <f>VLOOKUP($B224,'Reg. Data Sum (96)'!$B$35:$C$49,2,FALSE)</f>
        <v>30535.724587072025</v>
      </c>
    </row>
    <row r="225" spans="2:6" x14ac:dyDescent="0.25">
      <c r="B225" s="115" t="s">
        <v>45</v>
      </c>
      <c r="C225" s="31">
        <f>VLOOKUP($B225,'Reg. Data Sum (96)'!$B$3:$N$17,12,FALSE)</f>
        <v>82741</v>
      </c>
      <c r="D225" s="30">
        <f>VLOOKUP($B225,'Reg. Data Sum (96)'!$B$51:$N$65,12,FALSE)</f>
        <v>0.94248750030904571</v>
      </c>
      <c r="E225" s="29">
        <f>VLOOKUP($B225,'Reg. Data Sum (96)'!$B$35:$N$49,12,FALSE)</f>
        <v>26623.43278423031</v>
      </c>
      <c r="F225" s="59">
        <f>VLOOKUP($B225,'Reg. Data Sum (96)'!$B$35:$C$49,2,FALSE)</f>
        <v>31459.882014952618</v>
      </c>
    </row>
    <row r="226" spans="2:6" x14ac:dyDescent="0.25">
      <c r="B226" s="116" t="s">
        <v>6</v>
      </c>
      <c r="C226" s="31">
        <f>VLOOKUP($B226,'Reg. Data Sum (96)'!$B$3:$N$17,12,FALSE)</f>
        <v>67158</v>
      </c>
      <c r="D226" s="30">
        <f>VLOOKUP($B226,'Reg. Data Sum (96)'!$B$51:$N$65,12,FALSE)</f>
        <v>0.83516153142990446</v>
      </c>
      <c r="E226" s="29">
        <f>VLOOKUP($B226,'Reg. Data Sum (96)'!$B$35:$N$49,12,FALSE)</f>
        <v>18048.713615652639</v>
      </c>
      <c r="F226" s="59">
        <f>VLOOKUP($B226,'Reg. Data Sum (96)'!$B$35:$C$49,2,FALSE)</f>
        <v>19064.656648814005</v>
      </c>
    </row>
    <row r="227" spans="2:6" x14ac:dyDescent="0.25">
      <c r="B227" s="115" t="s">
        <v>46</v>
      </c>
      <c r="C227" s="31">
        <f>VLOOKUP($B227,'Reg. Data Sum (96)'!$B$3:$N$17,12,FALSE)</f>
        <v>54138</v>
      </c>
      <c r="D227" s="30">
        <f>VLOOKUP($B227,'Reg. Data Sum (96)'!$B$51:$N$65,12,FALSE)</f>
        <v>0.89512986779142945</v>
      </c>
      <c r="E227" s="29">
        <f>VLOOKUP($B227,'Reg. Data Sum (96)'!$B$35:$N$49,12,FALSE)</f>
        <v>42968.672632901107</v>
      </c>
      <c r="F227" s="59">
        <f>VLOOKUP($B227,'Reg. Data Sum (96)'!$B$35:$C$49,2,FALSE)</f>
        <v>40374.63075602024</v>
      </c>
    </row>
    <row r="228" spans="2:6" x14ac:dyDescent="0.25">
      <c r="B228" s="116" t="s">
        <v>4</v>
      </c>
      <c r="C228" s="31">
        <f>VLOOKUP($B228,'Reg. Data Sum (96)'!$B$3:$N$17,12,FALSE)</f>
        <v>46276</v>
      </c>
      <c r="D228" s="30">
        <f>VLOOKUP($B228,'Reg. Data Sum (96)'!$B$51:$N$65,12,FALSE)</f>
        <v>0.74193677281294934</v>
      </c>
      <c r="E228" s="29">
        <f>VLOOKUP($B228,'Reg. Data Sum (96)'!$B$35:$N$49,12,FALSE)</f>
        <v>32463.342294061717</v>
      </c>
      <c r="F228" s="59">
        <f>VLOOKUP($B228,'Reg. Data Sum (96)'!$B$35:$C$49,2,FALSE)</f>
        <v>42504.544457821197</v>
      </c>
    </row>
    <row r="229" spans="2:6" ht="15.75" thickBot="1" x14ac:dyDescent="0.3">
      <c r="B229" s="125" t="s">
        <v>12</v>
      </c>
      <c r="C229" s="28">
        <f>VLOOKUP($B229,'Reg. Data Sum (96)'!$B$3:$N$17,12,FALSE)</f>
        <v>11183</v>
      </c>
      <c r="D229" s="27">
        <f>VLOOKUP($B229,'Reg. Data Sum (96)'!$B$51:$N$65,12,FALSE)</f>
        <v>0.30604861393110944</v>
      </c>
      <c r="E229" s="26">
        <f>VLOOKUP($B229,'Reg. Data Sum (96)'!$B$35:$N$49,12,FALSE)</f>
        <v>25247.945452919612</v>
      </c>
      <c r="F229" s="61">
        <f>VLOOKUP($B229,'Reg. Data Sum (96)'!$B$35:$C$49,2,FALSE)</f>
        <v>26108.457628597491</v>
      </c>
    </row>
    <row r="230" spans="2:6" x14ac:dyDescent="0.25">
      <c r="B230" s="24" t="s">
        <v>25</v>
      </c>
      <c r="C230" s="25"/>
      <c r="D230" s="25"/>
      <c r="E230" s="25"/>
      <c r="F230" s="25"/>
    </row>
    <row r="231" spans="2:6" x14ac:dyDescent="0.25">
      <c r="B231" s="24" t="s">
        <v>23</v>
      </c>
      <c r="C231" s="23"/>
      <c r="D231" s="23"/>
      <c r="E231" s="23"/>
      <c r="F231" s="23"/>
    </row>
    <row r="233" spans="2:6" ht="15.75" thickBot="1" x14ac:dyDescent="0.3">
      <c r="B233" s="39" t="s">
        <v>127</v>
      </c>
      <c r="C233" s="23"/>
      <c r="D233" s="23"/>
      <c r="E233" s="23"/>
      <c r="F233" s="23"/>
    </row>
    <row r="234" spans="2:6" ht="26.25" x14ac:dyDescent="0.25">
      <c r="B234" s="139" t="s">
        <v>21</v>
      </c>
      <c r="C234" s="140" t="s">
        <v>30</v>
      </c>
      <c r="D234" s="49" t="s">
        <v>22</v>
      </c>
      <c r="E234" s="48" t="s">
        <v>58</v>
      </c>
      <c r="F234" s="50" t="s">
        <v>29</v>
      </c>
    </row>
    <row r="235" spans="2:6" x14ac:dyDescent="0.25">
      <c r="B235" s="116" t="s">
        <v>11</v>
      </c>
      <c r="C235" s="31">
        <f>VLOOKUP($B235,'Reg. Data Sum (96)'!$B$3:$N$17,13,FALSE)</f>
        <v>139451</v>
      </c>
      <c r="D235" s="30">
        <f>VLOOKUP($B235,'Reg. Data Sum (96)'!$B$51:$N$65,13,FALSE)</f>
        <v>1.0465975952258699</v>
      </c>
      <c r="E235" s="29">
        <f>VLOOKUP($B235,'Reg. Data Sum (96)'!$B$35:$N$49,13,FALSE)</f>
        <v>21198.708363511196</v>
      </c>
      <c r="F235" s="59">
        <f>VLOOKUP($B235,'Reg. Data Sum (96)'!$B$35:$C$49,2,FALSE)</f>
        <v>25577.550285784517</v>
      </c>
    </row>
    <row r="236" spans="2:6" x14ac:dyDescent="0.25">
      <c r="B236" s="116" t="s">
        <v>8</v>
      </c>
      <c r="C236" s="31">
        <f>VLOOKUP($B236,'Reg. Data Sum (96)'!$B$3:$N$17,13,FALSE)</f>
        <v>86698</v>
      </c>
      <c r="D236" s="30">
        <f>VLOOKUP($B236,'Reg. Data Sum (96)'!$B$51:$N$65,13,FALSE)</f>
        <v>1.1821693725478577</v>
      </c>
      <c r="E236" s="29">
        <f>VLOOKUP($B236,'Reg. Data Sum (96)'!$B$35:$N$49,13,FALSE)</f>
        <v>23967.674606103948</v>
      </c>
      <c r="F236" s="59">
        <f>VLOOKUP($B236,'Reg. Data Sum (96)'!$B$35:$C$49,2,FALSE)</f>
        <v>27619.447532701673</v>
      </c>
    </row>
    <row r="237" spans="2:6" x14ac:dyDescent="0.25">
      <c r="B237" s="116" t="s">
        <v>3</v>
      </c>
      <c r="C237" s="31">
        <f>VLOOKUP($B237,'Reg. Data Sum (96)'!$B$3:$N$17,13,FALSE)</f>
        <v>77124</v>
      </c>
      <c r="D237" s="30">
        <f>VLOOKUP($B237,'Reg. Data Sum (96)'!$B$51:$N$65,13,FALSE)</f>
        <v>0.79608738426927728</v>
      </c>
      <c r="E237" s="29">
        <f>VLOOKUP($B237,'Reg. Data Sum (96)'!$B$35:$N$49,13,FALSE)</f>
        <v>34379.487617343497</v>
      </c>
      <c r="F237" s="59">
        <f>VLOOKUP($B237,'Reg. Data Sum (96)'!$B$35:$C$49,2,FALSE)</f>
        <v>35005.296554911853</v>
      </c>
    </row>
    <row r="238" spans="2:6" x14ac:dyDescent="0.25">
      <c r="B238" s="116" t="s">
        <v>44</v>
      </c>
      <c r="C238" s="31">
        <f>VLOOKUP($B238,'Reg. Data Sum (96)'!$B$3:$N$17,13,FALSE)</f>
        <v>72057</v>
      </c>
      <c r="D238" s="30">
        <f>VLOOKUP($B238,'Reg. Data Sum (96)'!$B$51:$N$65,13,FALSE)</f>
        <v>1.1040638846088477</v>
      </c>
      <c r="E238" s="29">
        <f>VLOOKUP($B238,'Reg. Data Sum (96)'!$B$35:$N$49,13,FALSE)</f>
        <v>22668.182230734001</v>
      </c>
      <c r="F238" s="59">
        <f>VLOOKUP($B238,'Reg. Data Sum (96)'!$B$35:$C$49,2,FALSE)</f>
        <v>28331.67263653945</v>
      </c>
    </row>
    <row r="239" spans="2:6" x14ac:dyDescent="0.25">
      <c r="B239" s="116" t="s">
        <v>7</v>
      </c>
      <c r="C239" s="31">
        <f>VLOOKUP($B239,'Reg. Data Sum (96)'!$B$3:$N$17,13,FALSE)</f>
        <v>57985</v>
      </c>
      <c r="D239" s="30">
        <f>VLOOKUP($B239,'Reg. Data Sum (96)'!$B$51:$N$65,13,FALSE)</f>
        <v>0.95506707919959233</v>
      </c>
      <c r="E239" s="29">
        <f>VLOOKUP($B239,'Reg. Data Sum (96)'!$B$35:$N$49,13,FALSE)</f>
        <v>9068.2201603863068</v>
      </c>
      <c r="F239" s="59">
        <f>VLOOKUP($B239,'Reg. Data Sum (96)'!$B$35:$C$49,2,FALSE)</f>
        <v>12355.659532193818</v>
      </c>
    </row>
    <row r="240" spans="2:6" x14ac:dyDescent="0.25">
      <c r="B240" s="116" t="s">
        <v>9</v>
      </c>
      <c r="C240" s="31">
        <f>VLOOKUP($B240,'Reg. Data Sum (96)'!$B$3:$N$17,13,FALSE)</f>
        <v>45284</v>
      </c>
      <c r="D240" s="30">
        <f>VLOOKUP($B240,'Reg. Data Sum (96)'!$B$51:$N$65,13,FALSE)</f>
        <v>0.60340317720106851</v>
      </c>
      <c r="E240" s="29">
        <f>VLOOKUP($B240,'Reg. Data Sum (96)'!$B$35:$N$49,13,FALSE)</f>
        <v>22433.483592438832</v>
      </c>
      <c r="F240" s="59">
        <f>VLOOKUP($B240,'Reg. Data Sum (96)'!$B$35:$C$49,2,FALSE)</f>
        <v>33513.797468254939</v>
      </c>
    </row>
    <row r="241" spans="2:6" x14ac:dyDescent="0.25">
      <c r="B241" s="115" t="s">
        <v>45</v>
      </c>
      <c r="C241" s="31">
        <f>VLOOKUP($B241,'Reg. Data Sum (96)'!$B$3:$N$17,13,FALSE)</f>
        <v>39120</v>
      </c>
      <c r="D241" s="30">
        <f>VLOOKUP($B241,'Reg. Data Sum (96)'!$B$51:$N$65,13,FALSE)</f>
        <v>1.6637563777911974</v>
      </c>
      <c r="E241" s="29">
        <f>VLOOKUP($B241,'Reg. Data Sum (96)'!$B$35:$N$49,13,FALSE)</f>
        <v>24335.371395705522</v>
      </c>
      <c r="F241" s="59">
        <f>VLOOKUP($B241,'Reg. Data Sum (96)'!$B$35:$C$49,2,FALSE)</f>
        <v>31459.882014952618</v>
      </c>
    </row>
    <row r="242" spans="2:6" x14ac:dyDescent="0.25">
      <c r="B242" s="116" t="s">
        <v>2</v>
      </c>
      <c r="C242" s="31">
        <f>VLOOKUP($B242,'Reg. Data Sum (96)'!$B$3:$N$17,13,FALSE)</f>
        <v>34160</v>
      </c>
      <c r="D242" s="30">
        <f>VLOOKUP($B242,'Reg. Data Sum (96)'!$B$51:$N$65,13,FALSE)</f>
        <v>1.1175815857816578</v>
      </c>
      <c r="E242" s="29">
        <f>VLOOKUP($B242,'Reg. Data Sum (96)'!$B$35:$N$49,13,FALSE)</f>
        <v>25773.929420374709</v>
      </c>
      <c r="F242" s="59">
        <f>VLOOKUP($B242,'Reg. Data Sum (96)'!$B$35:$C$49,2,FALSE)</f>
        <v>30535.724587072025</v>
      </c>
    </row>
    <row r="243" spans="2:6" x14ac:dyDescent="0.25">
      <c r="B243" s="117" t="s">
        <v>12</v>
      </c>
      <c r="C243" s="31">
        <f>VLOOKUP($B243,'Reg. Data Sum (96)'!$B$3:$N$17,13,FALSE)</f>
        <v>27249</v>
      </c>
      <c r="D243" s="30">
        <f>VLOOKUP($B243,'Reg. Data Sum (96)'!$B$51:$N$65,13,FALSE)</f>
        <v>2.7843172271616523</v>
      </c>
      <c r="E243" s="29">
        <f>VLOOKUP($B243,'Reg. Data Sum (96)'!$B$35:$N$49,13,FALSE)</f>
        <v>42936.412895886089</v>
      </c>
      <c r="F243" s="59">
        <f>VLOOKUP($B243,'Reg. Data Sum (96)'!$B$35:$C$49,2,FALSE)</f>
        <v>26108.457628597491</v>
      </c>
    </row>
    <row r="244" spans="2:6" x14ac:dyDescent="0.25">
      <c r="B244" s="116" t="s">
        <v>10</v>
      </c>
      <c r="C244" s="31">
        <f>VLOOKUP($B244,'Reg. Data Sum (96)'!$B$3:$N$17,13,FALSE)</f>
        <v>26566</v>
      </c>
      <c r="D244" s="30">
        <f>VLOOKUP($B244,'Reg. Data Sum (96)'!$B$51:$N$65,13,FALSE)</f>
        <v>0.69016958549054885</v>
      </c>
      <c r="E244" s="29">
        <f>VLOOKUP($B244,'Reg. Data Sum (96)'!$B$35:$N$49,13,FALSE)</f>
        <v>24046.640254460588</v>
      </c>
      <c r="F244" s="59">
        <f>VLOOKUP($B244,'Reg. Data Sum (96)'!$B$35:$C$49,2,FALSE)</f>
        <v>39639.85698167004</v>
      </c>
    </row>
    <row r="245" spans="2:6" x14ac:dyDescent="0.25">
      <c r="B245" s="116" t="s">
        <v>6</v>
      </c>
      <c r="C245" s="31">
        <f>VLOOKUP($B245,'Reg. Data Sum (96)'!$B$3:$N$17,13,FALSE)</f>
        <v>23607</v>
      </c>
      <c r="D245" s="30">
        <f>VLOOKUP($B245,'Reg. Data Sum (96)'!$B$51:$N$65,13,FALSE)</f>
        <v>1.0960984948242138</v>
      </c>
      <c r="E245" s="29">
        <f>VLOOKUP($B245,'Reg. Data Sum (96)'!$B$35:$N$49,13,FALSE)</f>
        <v>15140.871987122464</v>
      </c>
      <c r="F245" s="59">
        <f>VLOOKUP($B245,'Reg. Data Sum (96)'!$B$35:$C$49,2,FALSE)</f>
        <v>19064.656648814005</v>
      </c>
    </row>
    <row r="246" spans="2:6" x14ac:dyDescent="0.25">
      <c r="B246" s="115" t="s">
        <v>46</v>
      </c>
      <c r="C246" s="31">
        <f>VLOOKUP($B246,'Reg. Data Sum (96)'!$B$3:$N$17,13,FALSE)</f>
        <v>19778</v>
      </c>
      <c r="D246" s="30">
        <f>VLOOKUP($B246,'Reg. Data Sum (96)'!$B$51:$N$65,13,FALSE)</f>
        <v>1.2209623350402938</v>
      </c>
      <c r="E246" s="29">
        <f>VLOOKUP($B246,'Reg. Data Sum (96)'!$B$35:$N$49,13,FALSE)</f>
        <v>38095.294165234096</v>
      </c>
      <c r="F246" s="59">
        <f>VLOOKUP($B246,'Reg. Data Sum (96)'!$B$35:$C$49,2,FALSE)</f>
        <v>40374.63075602024</v>
      </c>
    </row>
    <row r="247" spans="2:6" ht="15.75" thickBot="1" x14ac:dyDescent="0.3">
      <c r="B247" s="118" t="s">
        <v>4</v>
      </c>
      <c r="C247" s="28">
        <f>VLOOKUP($B247,'Reg. Data Sum (96)'!$B$3:$N$17,13,FALSE)</f>
        <v>12711</v>
      </c>
      <c r="D247" s="27">
        <f>VLOOKUP($B247,'Reg. Data Sum (96)'!$B$51:$N$65,13,FALSE)</f>
        <v>0.76089872520932667</v>
      </c>
      <c r="E247" s="26">
        <f>VLOOKUP($B247,'Reg. Data Sum (96)'!$B$35:$N$49,13,FALSE)</f>
        <v>26711.673904492171</v>
      </c>
      <c r="F247" s="61">
        <f>VLOOKUP($B247,'Reg. Data Sum (96)'!$B$35:$C$49,2,FALSE)</f>
        <v>42504.544457821197</v>
      </c>
    </row>
    <row r="248" spans="2:6" x14ac:dyDescent="0.25">
      <c r="B248" s="24" t="s">
        <v>25</v>
      </c>
      <c r="C248" s="25"/>
      <c r="D248" s="25"/>
      <c r="E248" s="25"/>
      <c r="F248" s="25"/>
    </row>
    <row r="249" spans="2:6" x14ac:dyDescent="0.25">
      <c r="B249" s="24" t="s">
        <v>23</v>
      </c>
      <c r="C249" s="23"/>
      <c r="D249" s="23"/>
      <c r="E249" s="23"/>
      <c r="F249" s="23"/>
    </row>
  </sheetData>
  <sortState ref="B235:F249">
    <sortCondition descending="1" ref="C23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P21" sqref="P21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P21" sqref="P21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P21" sqref="P21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R29" sqref="R29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P21" sqref="P21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P21" sqref="P21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P21" sqref="P21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P21" sqref="P21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P21" sqref="P21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3:N65"/>
  <sheetViews>
    <sheetView topLeftCell="C18" workbookViewId="0">
      <selection activeCell="Q22" sqref="Q22"/>
    </sheetView>
  </sheetViews>
  <sheetFormatPr defaultColWidth="37.140625" defaultRowHeight="15" x14ac:dyDescent="0.25"/>
  <cols>
    <col min="1" max="1" width="11.42578125" style="2" customWidth="1"/>
    <col min="2" max="2" width="31.85546875" style="10" customWidth="1"/>
    <col min="3" max="3" width="17.42578125" style="11" bestFit="1" customWidth="1"/>
    <col min="4" max="4" width="15.85546875" style="11" bestFit="1" customWidth="1"/>
    <col min="5" max="5" width="13.85546875" style="2" bestFit="1" customWidth="1"/>
    <col min="6" max="6" width="14.85546875" style="2" bestFit="1" customWidth="1"/>
    <col min="7" max="7" width="13.85546875" style="2" bestFit="1" customWidth="1"/>
    <col min="8" max="10" width="14.85546875" style="2" bestFit="1" customWidth="1"/>
    <col min="11" max="11" width="15.85546875" style="2" bestFit="1" customWidth="1"/>
    <col min="12" max="12" width="14.85546875" style="2" bestFit="1" customWidth="1"/>
    <col min="13" max="13" width="15" style="2" customWidth="1"/>
    <col min="14" max="14" width="13.85546875" style="2" customWidth="1"/>
    <col min="15" max="16384" width="37.140625" style="2"/>
  </cols>
  <sheetData>
    <row r="3" spans="2:14" x14ac:dyDescent="0.25">
      <c r="B3" s="105" t="s">
        <v>106</v>
      </c>
      <c r="C3" s="1" t="s">
        <v>0</v>
      </c>
      <c r="D3" s="1" t="s">
        <v>1</v>
      </c>
      <c r="E3" s="1" t="s">
        <v>33</v>
      </c>
      <c r="F3" s="1" t="s">
        <v>34</v>
      </c>
      <c r="G3" s="1" t="s">
        <v>35</v>
      </c>
      <c r="H3" s="1" t="s">
        <v>36</v>
      </c>
      <c r="I3" s="1" t="s">
        <v>37</v>
      </c>
      <c r="J3" s="1" t="s">
        <v>38</v>
      </c>
      <c r="K3" s="1" t="s">
        <v>39</v>
      </c>
      <c r="L3" s="1" t="s">
        <v>40</v>
      </c>
      <c r="M3" s="1" t="s">
        <v>41</v>
      </c>
      <c r="N3" s="1" t="s">
        <v>42</v>
      </c>
    </row>
    <row r="4" spans="2:14" x14ac:dyDescent="0.25">
      <c r="B4" s="3" t="s">
        <v>17</v>
      </c>
      <c r="C4" s="15">
        <v>131571623</v>
      </c>
      <c r="D4" s="15">
        <v>3578558</v>
      </c>
      <c r="E4" s="15">
        <v>667512</v>
      </c>
      <c r="F4" s="15">
        <v>3932315</v>
      </c>
      <c r="G4" s="15">
        <v>1757997</v>
      </c>
      <c r="H4" s="15">
        <v>2497487</v>
      </c>
      <c r="I4" s="15">
        <v>3856748</v>
      </c>
      <c r="J4" s="15">
        <v>5308808</v>
      </c>
      <c r="K4" s="15">
        <v>5552301</v>
      </c>
      <c r="L4" s="15">
        <v>1819217</v>
      </c>
      <c r="M4" s="15">
        <v>2685491</v>
      </c>
      <c r="N4" s="15">
        <v>695382</v>
      </c>
    </row>
    <row r="5" spans="2:14" x14ac:dyDescent="0.25">
      <c r="B5" s="3" t="s">
        <v>46</v>
      </c>
      <c r="C5" s="15">
        <v>2733675</v>
      </c>
      <c r="D5" s="15">
        <v>151945</v>
      </c>
      <c r="E5" s="15">
        <v>193712</v>
      </c>
      <c r="F5" s="15">
        <v>94046</v>
      </c>
      <c r="G5" s="15">
        <v>37293</v>
      </c>
      <c r="H5" s="15">
        <v>125812</v>
      </c>
      <c r="I5" s="15">
        <v>61631</v>
      </c>
      <c r="J5" s="15">
        <v>76892</v>
      </c>
      <c r="K5" s="15">
        <v>105874</v>
      </c>
      <c r="L5" s="15">
        <v>28658</v>
      </c>
      <c r="M5" s="15">
        <v>49272</v>
      </c>
      <c r="N5" s="15">
        <v>21931</v>
      </c>
    </row>
    <row r="6" spans="2:14" x14ac:dyDescent="0.25">
      <c r="B6" s="3" t="s">
        <v>45</v>
      </c>
      <c r="C6" s="15">
        <v>4527514</v>
      </c>
      <c r="D6" s="15">
        <v>140069</v>
      </c>
      <c r="E6" s="15">
        <v>33367</v>
      </c>
      <c r="F6" s="15">
        <v>150435</v>
      </c>
      <c r="G6" s="15">
        <v>83199</v>
      </c>
      <c r="H6" s="15">
        <v>96704</v>
      </c>
      <c r="I6" s="15">
        <v>170821</v>
      </c>
      <c r="J6" s="15">
        <v>132144</v>
      </c>
      <c r="K6" s="15">
        <v>137154</v>
      </c>
      <c r="L6" s="15">
        <v>88002</v>
      </c>
      <c r="M6" s="15">
        <v>85629</v>
      </c>
      <c r="N6" s="15">
        <v>42481</v>
      </c>
    </row>
    <row r="7" spans="2:14" x14ac:dyDescent="0.25">
      <c r="B7" s="5" t="s">
        <v>44</v>
      </c>
      <c r="C7" s="15">
        <v>13699418</v>
      </c>
      <c r="D7" s="15">
        <v>355375</v>
      </c>
      <c r="E7" s="15">
        <v>4759</v>
      </c>
      <c r="F7" s="15">
        <v>398967</v>
      </c>
      <c r="G7" s="15">
        <v>173496</v>
      </c>
      <c r="H7" s="15">
        <v>226172</v>
      </c>
      <c r="I7" s="15">
        <v>415357</v>
      </c>
      <c r="J7" s="15">
        <v>544479</v>
      </c>
      <c r="K7" s="15">
        <v>472106</v>
      </c>
      <c r="L7" s="15">
        <v>201882</v>
      </c>
      <c r="M7" s="15">
        <v>263626</v>
      </c>
      <c r="N7" s="15">
        <v>72221</v>
      </c>
    </row>
    <row r="8" spans="2:14" x14ac:dyDescent="0.25">
      <c r="B8" s="6" t="s">
        <v>12</v>
      </c>
      <c r="C8" s="15">
        <v>1724044</v>
      </c>
      <c r="D8" s="15">
        <v>21837</v>
      </c>
      <c r="E8" s="15">
        <v>0</v>
      </c>
      <c r="F8" s="15">
        <v>32432</v>
      </c>
      <c r="G8" s="15">
        <v>28266</v>
      </c>
      <c r="H8" s="15">
        <v>6884</v>
      </c>
      <c r="I8" s="15">
        <v>32831</v>
      </c>
      <c r="J8" s="15">
        <v>24925</v>
      </c>
      <c r="K8" s="15">
        <v>42398</v>
      </c>
      <c r="L8" s="15">
        <v>14080</v>
      </c>
      <c r="M8" s="15">
        <v>10005</v>
      </c>
      <c r="N8" s="15">
        <v>27032</v>
      </c>
    </row>
    <row r="9" spans="2:14" x14ac:dyDescent="0.25">
      <c r="B9" s="5" t="s">
        <v>2</v>
      </c>
      <c r="C9" s="15">
        <v>7269317</v>
      </c>
      <c r="D9" s="15">
        <v>243964</v>
      </c>
      <c r="E9" s="15">
        <v>0</v>
      </c>
      <c r="F9" s="15">
        <v>209274</v>
      </c>
      <c r="G9" s="15">
        <v>84232</v>
      </c>
      <c r="H9" s="15">
        <v>182971</v>
      </c>
      <c r="I9" s="15">
        <v>232261</v>
      </c>
      <c r="J9" s="15">
        <v>232472</v>
      </c>
      <c r="K9" s="15">
        <v>253922</v>
      </c>
      <c r="L9" s="15">
        <v>117720</v>
      </c>
      <c r="M9" s="15">
        <v>121851</v>
      </c>
      <c r="N9" s="15">
        <v>36890</v>
      </c>
    </row>
    <row r="10" spans="2:14" x14ac:dyDescent="0.25">
      <c r="B10" s="5" t="s">
        <v>3</v>
      </c>
      <c r="C10" s="15">
        <v>14190394</v>
      </c>
      <c r="D10" s="15">
        <v>295712</v>
      </c>
      <c r="E10" s="15">
        <v>2107</v>
      </c>
      <c r="F10" s="15">
        <v>449805</v>
      </c>
      <c r="G10" s="15">
        <v>262098</v>
      </c>
      <c r="H10" s="15">
        <v>140499</v>
      </c>
      <c r="I10" s="15">
        <v>569146</v>
      </c>
      <c r="J10" s="15">
        <v>811894</v>
      </c>
      <c r="K10" s="15">
        <v>682283</v>
      </c>
      <c r="L10" s="15">
        <v>262714</v>
      </c>
      <c r="M10" s="15">
        <v>408292</v>
      </c>
      <c r="N10" s="15">
        <v>62182</v>
      </c>
    </row>
    <row r="11" spans="2:14" x14ac:dyDescent="0.25">
      <c r="B11" s="5" t="s">
        <v>11</v>
      </c>
      <c r="C11" s="15">
        <v>25658289</v>
      </c>
      <c r="D11" s="15">
        <v>652663</v>
      </c>
      <c r="E11" s="15">
        <v>27447</v>
      </c>
      <c r="F11" s="15">
        <v>846126</v>
      </c>
      <c r="G11" s="15">
        <v>373304</v>
      </c>
      <c r="H11" s="15">
        <v>466168</v>
      </c>
      <c r="I11" s="15">
        <v>742203</v>
      </c>
      <c r="J11" s="15">
        <v>1035829</v>
      </c>
      <c r="K11" s="15">
        <v>1115404</v>
      </c>
      <c r="L11" s="15">
        <v>360431</v>
      </c>
      <c r="M11" s="15">
        <v>594680</v>
      </c>
      <c r="N11" s="15">
        <v>136800</v>
      </c>
    </row>
    <row r="12" spans="2:14" x14ac:dyDescent="0.25">
      <c r="B12" s="5" t="s">
        <v>4</v>
      </c>
      <c r="C12" s="15">
        <v>3056431</v>
      </c>
      <c r="D12" s="15">
        <v>93292</v>
      </c>
      <c r="E12" s="15">
        <v>22571</v>
      </c>
      <c r="F12" s="15">
        <v>116369</v>
      </c>
      <c r="G12" s="15">
        <v>29177</v>
      </c>
      <c r="H12" s="15">
        <v>50368</v>
      </c>
      <c r="I12" s="15">
        <v>76745</v>
      </c>
      <c r="J12" s="15">
        <v>89876</v>
      </c>
      <c r="K12" s="15">
        <v>109462</v>
      </c>
      <c r="L12" s="15">
        <v>27052</v>
      </c>
      <c r="M12" s="15">
        <v>48901</v>
      </c>
      <c r="N12" s="15">
        <v>11701</v>
      </c>
    </row>
    <row r="13" spans="2:14" x14ac:dyDescent="0.25">
      <c r="B13" s="5" t="s">
        <v>10</v>
      </c>
      <c r="C13" s="15">
        <v>8037850</v>
      </c>
      <c r="D13" s="15">
        <v>191122</v>
      </c>
      <c r="E13" s="15">
        <v>26986</v>
      </c>
      <c r="F13" s="15">
        <v>222231</v>
      </c>
      <c r="G13" s="15">
        <v>86955</v>
      </c>
      <c r="H13" s="15">
        <v>158269</v>
      </c>
      <c r="I13" s="15">
        <v>192599</v>
      </c>
      <c r="J13" s="15">
        <v>299322</v>
      </c>
      <c r="K13" s="15">
        <v>335126</v>
      </c>
      <c r="L13" s="15">
        <v>93962</v>
      </c>
      <c r="M13" s="15">
        <v>140583</v>
      </c>
      <c r="N13" s="15">
        <v>28025</v>
      </c>
    </row>
    <row r="14" spans="2:14" x14ac:dyDescent="0.25">
      <c r="B14" s="5" t="s">
        <v>9</v>
      </c>
      <c r="C14" s="15">
        <v>16869852</v>
      </c>
      <c r="D14" s="15">
        <v>607392</v>
      </c>
      <c r="E14" s="15">
        <v>141848</v>
      </c>
      <c r="F14" s="15">
        <v>535093</v>
      </c>
      <c r="G14" s="15">
        <v>171856</v>
      </c>
      <c r="H14" s="15">
        <v>383450</v>
      </c>
      <c r="I14" s="15">
        <v>447782</v>
      </c>
      <c r="J14" s="15">
        <v>643266</v>
      </c>
      <c r="K14" s="15">
        <v>656327</v>
      </c>
      <c r="L14" s="15">
        <v>203537</v>
      </c>
      <c r="M14" s="15">
        <v>311878</v>
      </c>
      <c r="N14" s="15">
        <v>58565</v>
      </c>
    </row>
    <row r="15" spans="2:14" x14ac:dyDescent="0.25">
      <c r="B15" s="5" t="s">
        <v>8</v>
      </c>
      <c r="C15" s="15">
        <v>16479482</v>
      </c>
      <c r="D15" s="15">
        <v>365336</v>
      </c>
      <c r="E15" s="15">
        <v>86224</v>
      </c>
      <c r="F15" s="15">
        <v>401300</v>
      </c>
      <c r="G15" s="15">
        <v>215861</v>
      </c>
      <c r="H15" s="15">
        <v>340188</v>
      </c>
      <c r="I15" s="15">
        <v>447234</v>
      </c>
      <c r="J15" s="15">
        <v>750229</v>
      </c>
      <c r="K15" s="15">
        <v>966536</v>
      </c>
      <c r="L15" s="15">
        <v>163823</v>
      </c>
      <c r="M15" s="15">
        <v>317547</v>
      </c>
      <c r="N15" s="15">
        <v>105788</v>
      </c>
    </row>
    <row r="16" spans="2:14" x14ac:dyDescent="0.25">
      <c r="B16" s="5" t="s">
        <v>7</v>
      </c>
      <c r="C16" s="15">
        <v>12739466</v>
      </c>
      <c r="D16" s="15">
        <v>329587</v>
      </c>
      <c r="E16" s="15">
        <v>53692</v>
      </c>
      <c r="F16" s="15">
        <v>371595</v>
      </c>
      <c r="G16" s="15">
        <v>164610</v>
      </c>
      <c r="H16" s="15">
        <v>229171</v>
      </c>
      <c r="I16" s="15">
        <v>358318</v>
      </c>
      <c r="J16" s="15">
        <v>499494</v>
      </c>
      <c r="K16" s="15">
        <v>483258</v>
      </c>
      <c r="L16" s="15">
        <v>203050</v>
      </c>
      <c r="M16" s="15">
        <v>262055</v>
      </c>
      <c r="N16" s="15">
        <v>69267</v>
      </c>
    </row>
    <row r="17" spans="2:14" x14ac:dyDescent="0.25">
      <c r="B17" s="5" t="s">
        <v>6</v>
      </c>
      <c r="C17" s="15">
        <v>4324015</v>
      </c>
      <c r="D17" s="15">
        <v>124937</v>
      </c>
      <c r="E17" s="15">
        <v>55614</v>
      </c>
      <c r="F17" s="15">
        <v>97608</v>
      </c>
      <c r="G17" s="15">
        <v>44981</v>
      </c>
      <c r="H17" s="15">
        <v>89139</v>
      </c>
      <c r="I17" s="15">
        <v>97229</v>
      </c>
      <c r="J17" s="15">
        <v>165617</v>
      </c>
      <c r="K17" s="15">
        <v>192086</v>
      </c>
      <c r="L17" s="15">
        <v>48502</v>
      </c>
      <c r="M17" s="15">
        <v>69394</v>
      </c>
      <c r="N17" s="15">
        <v>21953</v>
      </c>
    </row>
    <row r="18" spans="2:14" x14ac:dyDescent="0.25">
      <c r="B18" s="5"/>
    </row>
    <row r="19" spans="2:14" x14ac:dyDescent="0.25">
      <c r="B19" s="105" t="s">
        <v>107</v>
      </c>
      <c r="C19" s="1" t="s">
        <v>0</v>
      </c>
      <c r="D19" s="1" t="s">
        <v>1</v>
      </c>
      <c r="E19" s="1" t="s">
        <v>33</v>
      </c>
      <c r="F19" s="1" t="s">
        <v>34</v>
      </c>
      <c r="G19" s="1" t="s">
        <v>35</v>
      </c>
      <c r="H19" s="1" t="s">
        <v>36</v>
      </c>
      <c r="I19" s="1" t="s">
        <v>37</v>
      </c>
      <c r="J19" s="1" t="s">
        <v>38</v>
      </c>
      <c r="K19" s="1" t="s">
        <v>39</v>
      </c>
      <c r="L19" s="1" t="s">
        <v>40</v>
      </c>
      <c r="M19" s="1" t="s">
        <v>41</v>
      </c>
      <c r="N19" s="1" t="s">
        <v>42</v>
      </c>
    </row>
    <row r="20" spans="2:14" x14ac:dyDescent="0.25">
      <c r="B20" s="3" t="s">
        <v>17</v>
      </c>
      <c r="C20" s="9">
        <v>5351949496382</v>
      </c>
      <c r="D20" s="9">
        <v>151328095572</v>
      </c>
      <c r="E20" s="9">
        <v>44520311190</v>
      </c>
      <c r="F20" s="9">
        <v>153738320034</v>
      </c>
      <c r="G20" s="9">
        <v>59711215311</v>
      </c>
      <c r="H20" s="9">
        <v>110807924412</v>
      </c>
      <c r="I20" s="9">
        <v>138502204452</v>
      </c>
      <c r="J20" s="9">
        <v>198191979582</v>
      </c>
      <c r="K20" s="9">
        <v>220207209308</v>
      </c>
      <c r="L20" s="9">
        <v>59901967821</v>
      </c>
      <c r="M20" s="9">
        <v>96353472449</v>
      </c>
      <c r="N20" s="9">
        <v>21798040300</v>
      </c>
    </row>
    <row r="21" spans="2:14" x14ac:dyDescent="0.25">
      <c r="B21" s="3" t="s">
        <v>46</v>
      </c>
      <c r="C21" s="9">
        <v>163647567649</v>
      </c>
      <c r="D21" s="9">
        <v>10371473616</v>
      </c>
      <c r="E21" s="9">
        <v>15546451872</v>
      </c>
      <c r="F21" s="9">
        <v>5544392059</v>
      </c>
      <c r="G21" s="9">
        <v>1872996199</v>
      </c>
      <c r="H21" s="9">
        <v>9403279626</v>
      </c>
      <c r="I21" s="9">
        <v>3222545252</v>
      </c>
      <c r="J21" s="9">
        <v>4564121347</v>
      </c>
      <c r="K21" s="9">
        <v>6003777771</v>
      </c>
      <c r="L21" s="9">
        <v>1514756455</v>
      </c>
      <c r="M21" s="9">
        <v>2826799903</v>
      </c>
      <c r="N21" s="9">
        <v>1248085356</v>
      </c>
    </row>
    <row r="22" spans="2:14" x14ac:dyDescent="0.25">
      <c r="B22" s="3" t="s">
        <v>45</v>
      </c>
      <c r="C22" s="9">
        <v>191281125945</v>
      </c>
      <c r="D22" s="9">
        <v>5395461126</v>
      </c>
      <c r="E22" s="9">
        <v>1861458602</v>
      </c>
      <c r="F22" s="9">
        <v>5127731429</v>
      </c>
      <c r="G22" s="9">
        <v>3131914666</v>
      </c>
      <c r="H22" s="9">
        <v>4216698173</v>
      </c>
      <c r="I22" s="9">
        <v>6319977808</v>
      </c>
      <c r="J22" s="9">
        <v>5871220258</v>
      </c>
      <c r="K22" s="9">
        <v>6173642630</v>
      </c>
      <c r="L22" s="9">
        <v>3180526837</v>
      </c>
      <c r="M22" s="9">
        <v>3113766125</v>
      </c>
      <c r="N22" s="9">
        <v>1405662663</v>
      </c>
    </row>
    <row r="23" spans="2:14" x14ac:dyDescent="0.25">
      <c r="B23" s="5" t="s">
        <v>44</v>
      </c>
      <c r="C23" s="9">
        <v>516709609816</v>
      </c>
      <c r="D23" s="9">
        <v>12632562093</v>
      </c>
      <c r="E23" s="9">
        <v>275585770</v>
      </c>
      <c r="F23" s="9">
        <v>13108918626</v>
      </c>
      <c r="G23" s="9">
        <v>5316027607</v>
      </c>
      <c r="H23" s="9">
        <v>9542337990</v>
      </c>
      <c r="I23" s="9">
        <v>14195311700</v>
      </c>
      <c r="J23" s="9">
        <v>19986975617</v>
      </c>
      <c r="K23" s="9">
        <v>18104353315</v>
      </c>
      <c r="L23" s="9">
        <v>6554776199</v>
      </c>
      <c r="M23" s="9">
        <v>8404503706</v>
      </c>
      <c r="N23" s="9">
        <v>2077390520</v>
      </c>
    </row>
    <row r="24" spans="2:14" x14ac:dyDescent="0.25">
      <c r="B24" s="6" t="s">
        <v>12</v>
      </c>
      <c r="C24" s="9">
        <v>67376071794</v>
      </c>
      <c r="D24" s="9">
        <v>771081317</v>
      </c>
      <c r="E24" s="9">
        <v>0</v>
      </c>
      <c r="F24" s="9">
        <v>996681868</v>
      </c>
      <c r="G24" s="9">
        <v>1289725791</v>
      </c>
      <c r="H24" s="9">
        <v>229522171</v>
      </c>
      <c r="I24" s="9">
        <v>959324035</v>
      </c>
      <c r="J24" s="9">
        <v>927473605</v>
      </c>
      <c r="K24" s="9">
        <v>1588801059</v>
      </c>
      <c r="L24" s="9">
        <v>385671259</v>
      </c>
      <c r="M24" s="9">
        <v>334261381</v>
      </c>
      <c r="N24" s="9">
        <v>1467902270</v>
      </c>
    </row>
    <row r="25" spans="2:14" x14ac:dyDescent="0.25">
      <c r="B25" s="5" t="s">
        <v>2</v>
      </c>
      <c r="C25" s="9">
        <v>306039499310</v>
      </c>
      <c r="D25" s="9">
        <v>9803362369</v>
      </c>
      <c r="E25" s="9">
        <v>0</v>
      </c>
      <c r="F25" s="9">
        <v>8357723983</v>
      </c>
      <c r="G25" s="9">
        <v>3011687960</v>
      </c>
      <c r="H25" s="9">
        <v>8397933441</v>
      </c>
      <c r="I25" s="9">
        <v>8148396340</v>
      </c>
      <c r="J25" s="9">
        <v>9408638079</v>
      </c>
      <c r="K25" s="9">
        <v>11449863065</v>
      </c>
      <c r="L25" s="9">
        <v>4129199532</v>
      </c>
      <c r="M25" s="9">
        <v>4584425273</v>
      </c>
      <c r="N25" s="9">
        <v>1261910579</v>
      </c>
    </row>
    <row r="26" spans="2:14" x14ac:dyDescent="0.25">
      <c r="B26" s="5" t="s">
        <v>3</v>
      </c>
      <c r="C26" s="9">
        <v>699396186188</v>
      </c>
      <c r="D26" s="9">
        <v>12927834929</v>
      </c>
      <c r="E26" s="9">
        <v>159648345</v>
      </c>
      <c r="F26" s="9">
        <v>18987409309</v>
      </c>
      <c r="G26" s="9">
        <v>11542299152</v>
      </c>
      <c r="H26" s="9">
        <v>7660839771</v>
      </c>
      <c r="I26" s="9">
        <v>24306916380</v>
      </c>
      <c r="J26" s="9">
        <v>39140027140</v>
      </c>
      <c r="K26" s="9">
        <v>32265264489</v>
      </c>
      <c r="L26" s="9">
        <v>11097498729</v>
      </c>
      <c r="M26" s="9">
        <v>17494608219</v>
      </c>
      <c r="N26" s="9">
        <v>2676687371</v>
      </c>
    </row>
    <row r="27" spans="2:14" x14ac:dyDescent="0.25">
      <c r="B27" s="5" t="s">
        <v>11</v>
      </c>
      <c r="C27" s="9">
        <v>901616250172</v>
      </c>
      <c r="D27" s="9">
        <v>21633238271</v>
      </c>
      <c r="E27" s="9">
        <v>1172581923</v>
      </c>
      <c r="F27" s="9">
        <v>31728174423</v>
      </c>
      <c r="G27" s="9">
        <v>11750352412</v>
      </c>
      <c r="H27" s="9">
        <v>16875676658</v>
      </c>
      <c r="I27" s="9">
        <v>24008716934</v>
      </c>
      <c r="J27" s="9">
        <v>33973820859</v>
      </c>
      <c r="K27" s="9">
        <v>37435510048</v>
      </c>
      <c r="L27" s="9">
        <v>10900795146</v>
      </c>
      <c r="M27" s="9">
        <v>20268382747</v>
      </c>
      <c r="N27" s="9">
        <v>3811420617</v>
      </c>
    </row>
    <row r="28" spans="2:14" x14ac:dyDescent="0.25">
      <c r="B28" s="5" t="s">
        <v>4</v>
      </c>
      <c r="C28" s="9">
        <v>192105837948</v>
      </c>
      <c r="D28" s="9">
        <v>6996376871</v>
      </c>
      <c r="E28" s="9">
        <v>2027965632</v>
      </c>
      <c r="F28" s="9">
        <v>7638998386</v>
      </c>
      <c r="G28" s="9">
        <v>1127127982</v>
      </c>
      <c r="H28" s="9">
        <v>3122370576</v>
      </c>
      <c r="I28" s="9">
        <v>4186795932</v>
      </c>
      <c r="J28" s="9">
        <v>4504360862</v>
      </c>
      <c r="K28" s="9">
        <v>5799731438</v>
      </c>
      <c r="L28" s="9">
        <v>1197559303</v>
      </c>
      <c r="M28" s="9">
        <v>2172477580</v>
      </c>
      <c r="N28" s="9">
        <v>440527181</v>
      </c>
    </row>
    <row r="29" spans="2:14" x14ac:dyDescent="0.25">
      <c r="B29" s="5" t="s">
        <v>10</v>
      </c>
      <c r="C29" s="9">
        <v>517620263400</v>
      </c>
      <c r="D29" s="9">
        <v>11609937504</v>
      </c>
      <c r="E29" s="9">
        <v>2462500308</v>
      </c>
      <c r="F29" s="9">
        <v>12666092411</v>
      </c>
      <c r="G29" s="9">
        <v>3769930349</v>
      </c>
      <c r="H29" s="9">
        <v>10165022473</v>
      </c>
      <c r="I29" s="9">
        <v>10856834343</v>
      </c>
      <c r="J29" s="9">
        <v>14663312259</v>
      </c>
      <c r="K29" s="9">
        <v>19243854914</v>
      </c>
      <c r="L29" s="9">
        <v>3924361406</v>
      </c>
      <c r="M29" s="9">
        <v>7059663192</v>
      </c>
      <c r="N29" s="9">
        <v>919643057</v>
      </c>
    </row>
    <row r="30" spans="2:14" x14ac:dyDescent="0.25">
      <c r="B30" s="5" t="s">
        <v>9</v>
      </c>
      <c r="C30" s="9">
        <v>836313192470</v>
      </c>
      <c r="D30" s="9">
        <v>36494119116</v>
      </c>
      <c r="E30" s="9">
        <v>11082240792</v>
      </c>
      <c r="F30" s="9">
        <v>25173310581</v>
      </c>
      <c r="G30" s="9">
        <v>6084241571</v>
      </c>
      <c r="H30" s="9">
        <v>20544242454</v>
      </c>
      <c r="I30" s="9">
        <v>19093332813</v>
      </c>
      <c r="J30" s="9">
        <v>28460972893</v>
      </c>
      <c r="K30" s="9">
        <v>33824964551</v>
      </c>
      <c r="L30" s="9">
        <v>7215825097</v>
      </c>
      <c r="M30" s="9">
        <v>11665044451</v>
      </c>
      <c r="N30" s="9">
        <v>1793866970</v>
      </c>
    </row>
    <row r="31" spans="2:14" x14ac:dyDescent="0.25">
      <c r="B31" s="5" t="s">
        <v>8</v>
      </c>
      <c r="C31" s="9">
        <v>620513590061</v>
      </c>
      <c r="D31" s="9">
        <v>13562169960</v>
      </c>
      <c r="E31" s="9">
        <v>4011254628</v>
      </c>
      <c r="F31" s="9">
        <v>15531524752</v>
      </c>
      <c r="G31" s="9">
        <v>7484359287</v>
      </c>
      <c r="H31" s="9">
        <v>13760503014</v>
      </c>
      <c r="I31" s="9">
        <v>15457309049</v>
      </c>
      <c r="J31" s="9">
        <v>26112092350</v>
      </c>
      <c r="K31" s="9">
        <v>36377079125</v>
      </c>
      <c r="L31" s="9">
        <v>5662211059</v>
      </c>
      <c r="M31" s="9">
        <v>12408306922</v>
      </c>
      <c r="N31" s="9">
        <v>3324666363</v>
      </c>
    </row>
    <row r="32" spans="2:14" x14ac:dyDescent="0.25">
      <c r="B32" s="5" t="s">
        <v>7</v>
      </c>
      <c r="C32" s="9">
        <v>217441390488</v>
      </c>
      <c r="D32" s="9">
        <v>5036367768</v>
      </c>
      <c r="E32" s="9">
        <v>1521603963</v>
      </c>
      <c r="F32" s="9">
        <v>5914213249</v>
      </c>
      <c r="G32" s="9">
        <v>2135991273</v>
      </c>
      <c r="H32" s="9">
        <v>4194166356</v>
      </c>
      <c r="I32" s="9">
        <v>5147661571</v>
      </c>
      <c r="J32" s="9">
        <v>6684297024</v>
      </c>
      <c r="K32" s="9">
        <v>7285213290</v>
      </c>
      <c r="L32" s="9">
        <v>2753550229</v>
      </c>
      <c r="M32" s="9">
        <v>4216387384</v>
      </c>
      <c r="N32" s="9">
        <v>868570663</v>
      </c>
    </row>
    <row r="33" spans="2:14" x14ac:dyDescent="0.25">
      <c r="B33" s="5" t="s">
        <v>6</v>
      </c>
      <c r="C33" s="9">
        <v>111920276500</v>
      </c>
      <c r="D33" s="9">
        <v>3878127294</v>
      </c>
      <c r="E33" s="9">
        <v>3415581949</v>
      </c>
      <c r="F33" s="9">
        <v>2630240840</v>
      </c>
      <c r="G33" s="9">
        <v>1077906946</v>
      </c>
      <c r="H33" s="9">
        <v>2605772538</v>
      </c>
      <c r="I33" s="9">
        <v>2259908455</v>
      </c>
      <c r="J33" s="9">
        <v>3820497700</v>
      </c>
      <c r="K33" s="9">
        <v>4635369275</v>
      </c>
      <c r="L33" s="9">
        <v>1135455681</v>
      </c>
      <c r="M33" s="9">
        <v>1732193642</v>
      </c>
      <c r="N33" s="9">
        <v>480114385</v>
      </c>
    </row>
    <row r="35" spans="2:14" x14ac:dyDescent="0.25">
      <c r="B35" s="105" t="s">
        <v>108</v>
      </c>
      <c r="C35" s="1" t="s">
        <v>0</v>
      </c>
      <c r="D35" s="1" t="s">
        <v>1</v>
      </c>
      <c r="E35" s="1" t="s">
        <v>33</v>
      </c>
      <c r="F35" s="1" t="s">
        <v>34</v>
      </c>
      <c r="G35" s="1" t="s">
        <v>35</v>
      </c>
      <c r="H35" s="1" t="s">
        <v>36</v>
      </c>
      <c r="I35" s="1" t="s">
        <v>37</v>
      </c>
      <c r="J35" s="1" t="s">
        <v>38</v>
      </c>
      <c r="K35" s="1" t="s">
        <v>39</v>
      </c>
      <c r="L35" s="1" t="s">
        <v>40</v>
      </c>
      <c r="M35" s="1" t="s">
        <v>41</v>
      </c>
      <c r="N35" s="1" t="s">
        <v>42</v>
      </c>
    </row>
    <row r="36" spans="2:14" x14ac:dyDescent="0.25">
      <c r="B36" s="3" t="s">
        <v>17</v>
      </c>
      <c r="C36" s="7">
        <f t="shared" ref="C36:N49" si="0">C20/C4</f>
        <v>40677.080470322995</v>
      </c>
      <c r="D36" s="7">
        <f t="shared" si="0"/>
        <v>42287.450859256714</v>
      </c>
      <c r="E36" s="7">
        <f t="shared" si="0"/>
        <v>66695.896388379537</v>
      </c>
      <c r="F36" s="7">
        <f t="shared" si="0"/>
        <v>39096.135491180132</v>
      </c>
      <c r="G36" s="7">
        <f t="shared" si="0"/>
        <v>33965.481915498152</v>
      </c>
      <c r="H36" s="7">
        <f t="shared" si="0"/>
        <v>44367.768245440318</v>
      </c>
      <c r="I36" s="7">
        <f t="shared" si="0"/>
        <v>35911.655221445631</v>
      </c>
      <c r="J36" s="7">
        <f t="shared" si="0"/>
        <v>37332.670456720225</v>
      </c>
      <c r="K36" s="7">
        <f t="shared" si="0"/>
        <v>39660.531608066638</v>
      </c>
      <c r="L36" s="7">
        <f t="shared" si="0"/>
        <v>32927.335123297547</v>
      </c>
      <c r="M36" s="7">
        <f t="shared" si="0"/>
        <v>35879.275875063446</v>
      </c>
      <c r="N36" s="7">
        <f t="shared" si="0"/>
        <v>31346.85726694105</v>
      </c>
    </row>
    <row r="37" spans="2:14" x14ac:dyDescent="0.25">
      <c r="B37" s="3" t="s">
        <v>46</v>
      </c>
      <c r="C37" s="7">
        <f t="shared" si="0"/>
        <v>59863.578387701535</v>
      </c>
      <c r="D37" s="7">
        <f t="shared" si="0"/>
        <v>68258.077699167465</v>
      </c>
      <c r="E37" s="7">
        <f t="shared" si="0"/>
        <v>80255.492029404471</v>
      </c>
      <c r="F37" s="7">
        <f t="shared" si="0"/>
        <v>58954.044393169301</v>
      </c>
      <c r="G37" s="7">
        <f t="shared" si="0"/>
        <v>50223.800686455907</v>
      </c>
      <c r="H37" s="7">
        <f t="shared" si="0"/>
        <v>74740.721282548562</v>
      </c>
      <c r="I37" s="7">
        <f t="shared" si="0"/>
        <v>52287.732667001997</v>
      </c>
      <c r="J37" s="7">
        <f t="shared" si="0"/>
        <v>59357.557964417625</v>
      </c>
      <c r="K37" s="7">
        <f t="shared" si="0"/>
        <v>56706.819152955402</v>
      </c>
      <c r="L37" s="7">
        <f t="shared" si="0"/>
        <v>52856.321271547211</v>
      </c>
      <c r="M37" s="7">
        <f t="shared" si="0"/>
        <v>57371.324545380747</v>
      </c>
      <c r="N37" s="7">
        <f t="shared" si="0"/>
        <v>56909.641876795402</v>
      </c>
    </row>
    <row r="38" spans="2:14" x14ac:dyDescent="0.25">
      <c r="B38" s="3" t="s">
        <v>45</v>
      </c>
      <c r="C38" s="7">
        <f t="shared" si="0"/>
        <v>42248.599550437611</v>
      </c>
      <c r="D38" s="7">
        <f t="shared" si="0"/>
        <v>38520.02317429267</v>
      </c>
      <c r="E38" s="7">
        <f t="shared" si="0"/>
        <v>55787.412773099168</v>
      </c>
      <c r="F38" s="7">
        <f t="shared" si="0"/>
        <v>34086.026715857348</v>
      </c>
      <c r="G38" s="7">
        <f t="shared" si="0"/>
        <v>37643.657567999617</v>
      </c>
      <c r="H38" s="7">
        <f t="shared" si="0"/>
        <v>43604.175349520185</v>
      </c>
      <c r="I38" s="7">
        <f t="shared" si="0"/>
        <v>36997.663097628509</v>
      </c>
      <c r="J38" s="7">
        <f t="shared" si="0"/>
        <v>44430.471742947091</v>
      </c>
      <c r="K38" s="7">
        <f t="shared" si="0"/>
        <v>45012.486912521694</v>
      </c>
      <c r="L38" s="7">
        <f t="shared" si="0"/>
        <v>36141.529022067683</v>
      </c>
      <c r="M38" s="7">
        <f t="shared" si="0"/>
        <v>36363.453094162025</v>
      </c>
      <c r="N38" s="7">
        <f t="shared" si="0"/>
        <v>33089.208422588919</v>
      </c>
    </row>
    <row r="39" spans="2:14" x14ac:dyDescent="0.25">
      <c r="B39" s="5" t="s">
        <v>44</v>
      </c>
      <c r="C39" s="7">
        <f t="shared" si="0"/>
        <v>37717.632224668232</v>
      </c>
      <c r="D39" s="7">
        <f t="shared" si="0"/>
        <v>35547.132164614843</v>
      </c>
      <c r="E39" s="7">
        <f t="shared" si="0"/>
        <v>57908.335784828749</v>
      </c>
      <c r="F39" s="7">
        <f t="shared" si="0"/>
        <v>32857.150155276002</v>
      </c>
      <c r="G39" s="7">
        <f t="shared" si="0"/>
        <v>30640.634982939089</v>
      </c>
      <c r="H39" s="7">
        <f t="shared" si="0"/>
        <v>42190.624789982845</v>
      </c>
      <c r="I39" s="7">
        <f t="shared" si="0"/>
        <v>34176.170619491182</v>
      </c>
      <c r="J39" s="7">
        <f t="shared" si="0"/>
        <v>36708.441679109754</v>
      </c>
      <c r="K39" s="7">
        <f t="shared" si="0"/>
        <v>38348.068685845974</v>
      </c>
      <c r="L39" s="7">
        <f t="shared" si="0"/>
        <v>32468.353785874919</v>
      </c>
      <c r="M39" s="7">
        <f t="shared" si="0"/>
        <v>31880.405217998225</v>
      </c>
      <c r="N39" s="7">
        <f t="shared" si="0"/>
        <v>28764.355519862645</v>
      </c>
    </row>
    <row r="40" spans="2:14" x14ac:dyDescent="0.25">
      <c r="B40" s="6" t="s">
        <v>12</v>
      </c>
      <c r="C40" s="7">
        <f t="shared" si="0"/>
        <v>39080.250732579909</v>
      </c>
      <c r="D40" s="7">
        <f t="shared" si="0"/>
        <v>35310.771488757615</v>
      </c>
      <c r="E40" s="7"/>
      <c r="F40" s="7">
        <f t="shared" si="0"/>
        <v>30731.434015786876</v>
      </c>
      <c r="G40" s="7">
        <f t="shared" si="0"/>
        <v>45628.167798768838</v>
      </c>
      <c r="H40" s="7">
        <f t="shared" si="0"/>
        <v>33341.396135967458</v>
      </c>
      <c r="I40" s="7">
        <f t="shared" si="0"/>
        <v>29220.067466723525</v>
      </c>
      <c r="J40" s="7">
        <f t="shared" si="0"/>
        <v>37210.575927783349</v>
      </c>
      <c r="K40" s="7">
        <f t="shared" si="0"/>
        <v>37473.490707108824</v>
      </c>
      <c r="L40" s="7">
        <f t="shared" si="0"/>
        <v>27391.424644886363</v>
      </c>
      <c r="M40" s="7">
        <f t="shared" si="0"/>
        <v>33409.433383308344</v>
      </c>
      <c r="N40" s="7">
        <f t="shared" si="0"/>
        <v>54302.392349807633</v>
      </c>
    </row>
    <row r="41" spans="2:14" x14ac:dyDescent="0.25">
      <c r="B41" s="5" t="s">
        <v>2</v>
      </c>
      <c r="C41" s="7">
        <f t="shared" si="0"/>
        <v>42100.172452240011</v>
      </c>
      <c r="D41" s="7">
        <f t="shared" si="0"/>
        <v>40183.643361315604</v>
      </c>
      <c r="E41" s="7"/>
      <c r="F41" s="7">
        <f t="shared" si="0"/>
        <v>39936.752692642185</v>
      </c>
      <c r="G41" s="7">
        <f t="shared" si="0"/>
        <v>35754.677082344002</v>
      </c>
      <c r="H41" s="7">
        <f t="shared" si="0"/>
        <v>45897.620065474854</v>
      </c>
      <c r="I41" s="7">
        <f t="shared" si="0"/>
        <v>35082.929721304914</v>
      </c>
      <c r="J41" s="7">
        <f t="shared" si="0"/>
        <v>40472.134618362645</v>
      </c>
      <c r="K41" s="7">
        <f t="shared" si="0"/>
        <v>45092.048207717329</v>
      </c>
      <c r="L41" s="7">
        <f t="shared" si="0"/>
        <v>35076.448623853212</v>
      </c>
      <c r="M41" s="7">
        <f t="shared" si="0"/>
        <v>37623.205989281989</v>
      </c>
      <c r="N41" s="7">
        <f t="shared" si="0"/>
        <v>34207.388967199782</v>
      </c>
    </row>
    <row r="42" spans="2:14" x14ac:dyDescent="0.25">
      <c r="B42" s="5" t="s">
        <v>3</v>
      </c>
      <c r="C42" s="7">
        <f t="shared" si="0"/>
        <v>49286.593887949835</v>
      </c>
      <c r="D42" s="7">
        <f t="shared" si="0"/>
        <v>43717.65409925874</v>
      </c>
      <c r="E42" s="7">
        <f t="shared" si="0"/>
        <v>75770.453251067869</v>
      </c>
      <c r="F42" s="7">
        <f t="shared" si="0"/>
        <v>42212.535007392093</v>
      </c>
      <c r="G42" s="7">
        <f t="shared" si="0"/>
        <v>44038.104647879802</v>
      </c>
      <c r="H42" s="7">
        <f t="shared" si="0"/>
        <v>54525.93805649862</v>
      </c>
      <c r="I42" s="7">
        <f t="shared" si="0"/>
        <v>42707.699570936107</v>
      </c>
      <c r="J42" s="7">
        <f t="shared" si="0"/>
        <v>48208.297068336506</v>
      </c>
      <c r="K42" s="7">
        <f t="shared" si="0"/>
        <v>47290.148646529371</v>
      </c>
      <c r="L42" s="7">
        <f t="shared" si="0"/>
        <v>42241.748551656936</v>
      </c>
      <c r="M42" s="7">
        <f t="shared" si="0"/>
        <v>42848.275790365718</v>
      </c>
      <c r="N42" s="7">
        <f t="shared" si="0"/>
        <v>43046.0160657425</v>
      </c>
    </row>
    <row r="43" spans="2:14" x14ac:dyDescent="0.25">
      <c r="B43" s="5" t="s">
        <v>11</v>
      </c>
      <c r="C43" s="7">
        <f t="shared" si="0"/>
        <v>35139.37543426999</v>
      </c>
      <c r="D43" s="7">
        <f t="shared" si="0"/>
        <v>33146.107977623979</v>
      </c>
      <c r="E43" s="7">
        <f t="shared" si="0"/>
        <v>42721.678981309429</v>
      </c>
      <c r="F43" s="7">
        <f t="shared" si="0"/>
        <v>37498.167439601195</v>
      </c>
      <c r="G43" s="7">
        <f t="shared" si="0"/>
        <v>31476.631410325095</v>
      </c>
      <c r="H43" s="7">
        <f t="shared" si="0"/>
        <v>36200.847458427008</v>
      </c>
      <c r="I43" s="7">
        <f t="shared" si="0"/>
        <v>32347.911466270009</v>
      </c>
      <c r="J43" s="7">
        <f t="shared" si="0"/>
        <v>32798.677058665089</v>
      </c>
      <c r="K43" s="7">
        <f t="shared" si="0"/>
        <v>33562.287788101887</v>
      </c>
      <c r="L43" s="7">
        <f t="shared" si="0"/>
        <v>30243.777993568812</v>
      </c>
      <c r="M43" s="7">
        <f t="shared" si="0"/>
        <v>34082.839084885993</v>
      </c>
      <c r="N43" s="7">
        <f t="shared" si="0"/>
        <v>27861.261820175438</v>
      </c>
    </row>
    <row r="44" spans="2:14" x14ac:dyDescent="0.25">
      <c r="B44" s="5" t="s">
        <v>4</v>
      </c>
      <c r="C44" s="7">
        <f t="shared" si="0"/>
        <v>62852.99355620984</v>
      </c>
      <c r="D44" s="7">
        <f t="shared" si="0"/>
        <v>74994.392563135101</v>
      </c>
      <c r="E44" s="7">
        <f t="shared" si="0"/>
        <v>89848.284612998978</v>
      </c>
      <c r="F44" s="7">
        <f t="shared" si="0"/>
        <v>65644.616573142339</v>
      </c>
      <c r="G44" s="7">
        <f t="shared" si="0"/>
        <v>38630.701648558796</v>
      </c>
      <c r="H44" s="7">
        <f t="shared" si="0"/>
        <v>61991.156607369761</v>
      </c>
      <c r="I44" s="7">
        <f t="shared" si="0"/>
        <v>54554.641110170043</v>
      </c>
      <c r="J44" s="7">
        <f t="shared" si="0"/>
        <v>50117.504806622455</v>
      </c>
      <c r="K44" s="7">
        <f t="shared" si="0"/>
        <v>52983.971040178323</v>
      </c>
      <c r="L44" s="7">
        <f t="shared" si="0"/>
        <v>44268.78984917936</v>
      </c>
      <c r="M44" s="7">
        <f t="shared" si="0"/>
        <v>44426.035868387153</v>
      </c>
      <c r="N44" s="7">
        <f t="shared" si="0"/>
        <v>37648.67797624135</v>
      </c>
    </row>
    <row r="45" spans="2:14" x14ac:dyDescent="0.25">
      <c r="B45" s="5" t="s">
        <v>10</v>
      </c>
      <c r="C45" s="7">
        <f t="shared" si="0"/>
        <v>64397.850594375363</v>
      </c>
      <c r="D45" s="7">
        <f t="shared" si="0"/>
        <v>60746.211864672827</v>
      </c>
      <c r="E45" s="7">
        <f t="shared" si="0"/>
        <v>91251.030460238646</v>
      </c>
      <c r="F45" s="7">
        <f t="shared" si="0"/>
        <v>56995.164540500649</v>
      </c>
      <c r="G45" s="7">
        <f t="shared" si="0"/>
        <v>43354.957725260188</v>
      </c>
      <c r="H45" s="7">
        <f t="shared" si="0"/>
        <v>64226.238069362917</v>
      </c>
      <c r="I45" s="7">
        <f t="shared" si="0"/>
        <v>56370.149081770935</v>
      </c>
      <c r="J45" s="7">
        <f t="shared" si="0"/>
        <v>48988.42136227875</v>
      </c>
      <c r="K45" s="7">
        <f t="shared" si="0"/>
        <v>57422.745218216434</v>
      </c>
      <c r="L45" s="7">
        <f t="shared" si="0"/>
        <v>41765.409484685297</v>
      </c>
      <c r="M45" s="7">
        <f t="shared" si="0"/>
        <v>50217.047523527028</v>
      </c>
      <c r="N45" s="7">
        <f t="shared" si="0"/>
        <v>32815.095700267615</v>
      </c>
    </row>
    <row r="46" spans="2:14" x14ac:dyDescent="0.25">
      <c r="B46" s="5" t="s">
        <v>9</v>
      </c>
      <c r="C46" s="7">
        <f t="shared" si="0"/>
        <v>49574.423798738717</v>
      </c>
      <c r="D46" s="7">
        <f t="shared" si="0"/>
        <v>60083.305535798958</v>
      </c>
      <c r="E46" s="7">
        <f t="shared" si="0"/>
        <v>78127.578760363205</v>
      </c>
      <c r="F46" s="7">
        <f t="shared" si="0"/>
        <v>47044.739103296066</v>
      </c>
      <c r="G46" s="7">
        <f t="shared" si="0"/>
        <v>35403.137341727961</v>
      </c>
      <c r="H46" s="7">
        <f t="shared" si="0"/>
        <v>53577.369810927106</v>
      </c>
      <c r="I46" s="7">
        <f t="shared" si="0"/>
        <v>42639.795286545683</v>
      </c>
      <c r="J46" s="7">
        <f t="shared" si="0"/>
        <v>44244.485007757292</v>
      </c>
      <c r="K46" s="7">
        <f t="shared" si="0"/>
        <v>51536.756145945539</v>
      </c>
      <c r="L46" s="7">
        <f t="shared" si="0"/>
        <v>35452.154139050886</v>
      </c>
      <c r="M46" s="7">
        <f t="shared" si="0"/>
        <v>37402.588355061918</v>
      </c>
      <c r="N46" s="7">
        <f t="shared" si="0"/>
        <v>30630.358917442158</v>
      </c>
    </row>
    <row r="47" spans="2:14" x14ac:dyDescent="0.25">
      <c r="B47" s="5" t="s">
        <v>8</v>
      </c>
      <c r="C47" s="7">
        <f t="shared" si="0"/>
        <v>37653.707201537036</v>
      </c>
      <c r="D47" s="7">
        <f t="shared" si="0"/>
        <v>37122.457025861127</v>
      </c>
      <c r="E47" s="7">
        <f t="shared" si="0"/>
        <v>46521.32385414734</v>
      </c>
      <c r="F47" s="7">
        <f t="shared" si="0"/>
        <v>38703.027042113135</v>
      </c>
      <c r="G47" s="7">
        <f t="shared" si="0"/>
        <v>34672.123667545318</v>
      </c>
      <c r="H47" s="7">
        <f t="shared" si="0"/>
        <v>40449.701382764826</v>
      </c>
      <c r="I47" s="7">
        <f t="shared" si="0"/>
        <v>34562.016861419303</v>
      </c>
      <c r="J47" s="7">
        <f t="shared" si="0"/>
        <v>34805.495855265523</v>
      </c>
      <c r="K47" s="7">
        <f t="shared" si="0"/>
        <v>37636.548586912439</v>
      </c>
      <c r="L47" s="7">
        <f t="shared" si="0"/>
        <v>34562.979917349825</v>
      </c>
      <c r="M47" s="7">
        <f t="shared" si="0"/>
        <v>39075.497239778677</v>
      </c>
      <c r="N47" s="7">
        <f t="shared" si="0"/>
        <v>31427.632273981926</v>
      </c>
    </row>
    <row r="48" spans="2:14" x14ac:dyDescent="0.25">
      <c r="B48" s="5" t="s">
        <v>7</v>
      </c>
      <c r="C48" s="7">
        <f t="shared" si="0"/>
        <v>17068.328491005825</v>
      </c>
      <c r="D48" s="7">
        <f t="shared" si="0"/>
        <v>15280.844717783166</v>
      </c>
      <c r="E48" s="7">
        <f t="shared" si="0"/>
        <v>28339.491227743427</v>
      </c>
      <c r="F48" s="7">
        <f t="shared" si="0"/>
        <v>15915.750343788264</v>
      </c>
      <c r="G48" s="7">
        <f t="shared" si="0"/>
        <v>12976.072371058866</v>
      </c>
      <c r="H48" s="7">
        <f t="shared" si="0"/>
        <v>18301.470762007408</v>
      </c>
      <c r="I48" s="7">
        <f t="shared" si="0"/>
        <v>14366.181913830731</v>
      </c>
      <c r="J48" s="7">
        <f t="shared" si="0"/>
        <v>13382.136770411656</v>
      </c>
      <c r="K48" s="7">
        <f t="shared" si="0"/>
        <v>15075.204735358753</v>
      </c>
      <c r="L48" s="7">
        <f t="shared" si="0"/>
        <v>13560.946707707461</v>
      </c>
      <c r="M48" s="7">
        <f t="shared" si="0"/>
        <v>16089.704008700464</v>
      </c>
      <c r="N48" s="7">
        <f t="shared" si="0"/>
        <v>12539.458371230166</v>
      </c>
    </row>
    <row r="49" spans="2:14" x14ac:dyDescent="0.25">
      <c r="B49" s="5" t="s">
        <v>6</v>
      </c>
      <c r="C49" s="7">
        <f t="shared" si="0"/>
        <v>25883.415413683811</v>
      </c>
      <c r="D49" s="7">
        <f t="shared" si="0"/>
        <v>31040.662846074421</v>
      </c>
      <c r="E49" s="7">
        <f t="shared" si="0"/>
        <v>61415.865591397851</v>
      </c>
      <c r="F49" s="7">
        <f t="shared" si="0"/>
        <v>26946.980165560199</v>
      </c>
      <c r="G49" s="7">
        <f t="shared" si="0"/>
        <v>23963.605655721305</v>
      </c>
      <c r="H49" s="7">
        <f t="shared" si="0"/>
        <v>29232.687577827888</v>
      </c>
      <c r="I49" s="7">
        <f t="shared" si="0"/>
        <v>23243.152300239639</v>
      </c>
      <c r="J49" s="7">
        <f t="shared" si="0"/>
        <v>23068.270165502334</v>
      </c>
      <c r="K49" s="7">
        <f t="shared" si="0"/>
        <v>24131.73929906396</v>
      </c>
      <c r="L49" s="7">
        <f t="shared" si="0"/>
        <v>23410.49195909447</v>
      </c>
      <c r="M49" s="7">
        <f t="shared" si="0"/>
        <v>24961.72063867193</v>
      </c>
      <c r="N49" s="7">
        <f t="shared" si="0"/>
        <v>21870.103630483307</v>
      </c>
    </row>
    <row r="51" spans="2:14" x14ac:dyDescent="0.25">
      <c r="B51" s="105" t="s">
        <v>109</v>
      </c>
      <c r="C51" s="1" t="s">
        <v>0</v>
      </c>
      <c r="D51" s="1" t="s">
        <v>1</v>
      </c>
      <c r="E51" s="1" t="s">
        <v>33</v>
      </c>
      <c r="F51" s="1" t="s">
        <v>34</v>
      </c>
      <c r="G51" s="1" t="s">
        <v>35</v>
      </c>
      <c r="H51" s="1" t="s">
        <v>36</v>
      </c>
      <c r="I51" s="1" t="s">
        <v>37</v>
      </c>
      <c r="J51" s="1" t="s">
        <v>38</v>
      </c>
      <c r="K51" s="1" t="s">
        <v>39</v>
      </c>
      <c r="L51" s="1" t="s">
        <v>40</v>
      </c>
      <c r="M51" s="1" t="s">
        <v>41</v>
      </c>
      <c r="N51" s="1" t="s">
        <v>42</v>
      </c>
    </row>
    <row r="52" spans="2:14" x14ac:dyDescent="0.25">
      <c r="B52" s="3" t="s">
        <v>17</v>
      </c>
      <c r="C52" s="19">
        <f t="shared" ref="C52:N65" si="1">(C4/C$4)/($C4/$C$4)</f>
        <v>1</v>
      </c>
      <c r="D52" s="19">
        <f t="shared" si="1"/>
        <v>1</v>
      </c>
      <c r="E52" s="19">
        <f t="shared" si="1"/>
        <v>1</v>
      </c>
      <c r="F52" s="19">
        <f t="shared" si="1"/>
        <v>1</v>
      </c>
      <c r="G52" s="19">
        <f t="shared" si="1"/>
        <v>1</v>
      </c>
      <c r="H52" s="19">
        <f t="shared" si="1"/>
        <v>1</v>
      </c>
      <c r="I52" s="19">
        <f t="shared" si="1"/>
        <v>1</v>
      </c>
      <c r="J52" s="19">
        <f t="shared" si="1"/>
        <v>1</v>
      </c>
      <c r="K52" s="19">
        <f t="shared" si="1"/>
        <v>1</v>
      </c>
      <c r="L52" s="19">
        <f t="shared" si="1"/>
        <v>1</v>
      </c>
      <c r="M52" s="19">
        <f t="shared" si="1"/>
        <v>1</v>
      </c>
      <c r="N52" s="19">
        <f t="shared" si="1"/>
        <v>1</v>
      </c>
    </row>
    <row r="53" spans="2:14" x14ac:dyDescent="0.25">
      <c r="B53" s="3" t="s">
        <v>46</v>
      </c>
      <c r="C53" s="19">
        <f t="shared" si="1"/>
        <v>1</v>
      </c>
      <c r="D53" s="19">
        <f t="shared" si="1"/>
        <v>2.0435896941112297</v>
      </c>
      <c r="E53" s="19">
        <f t="shared" si="1"/>
        <v>13.967310841154138</v>
      </c>
      <c r="F53" s="19">
        <f t="shared" si="1"/>
        <v>1.1510849604293922</v>
      </c>
      <c r="G53" s="19">
        <f t="shared" si="1"/>
        <v>1.0209971796816824</v>
      </c>
      <c r="H53" s="19">
        <f t="shared" si="1"/>
        <v>2.4245669498726028</v>
      </c>
      <c r="I53" s="19">
        <f t="shared" si="1"/>
        <v>0.76911857895419422</v>
      </c>
      <c r="J53" s="19">
        <f t="shared" si="1"/>
        <v>0.6971070732333654</v>
      </c>
      <c r="K53" s="19">
        <f t="shared" si="1"/>
        <v>0.91776537810221104</v>
      </c>
      <c r="L53" s="19">
        <f t="shared" si="1"/>
        <v>0.75818768058216945</v>
      </c>
      <c r="M53" s="19">
        <f t="shared" si="1"/>
        <v>0.88306330975315572</v>
      </c>
      <c r="N53" s="19">
        <f t="shared" si="1"/>
        <v>1.5179250951461203</v>
      </c>
    </row>
    <row r="54" spans="2:14" x14ac:dyDescent="0.25">
      <c r="B54" s="3" t="s">
        <v>45</v>
      </c>
      <c r="C54" s="19">
        <f t="shared" si="1"/>
        <v>1</v>
      </c>
      <c r="D54" s="19">
        <f t="shared" si="1"/>
        <v>1.1374606926546673</v>
      </c>
      <c r="E54" s="19">
        <f t="shared" si="1"/>
        <v>1.4526484126788322</v>
      </c>
      <c r="F54" s="19">
        <f t="shared" si="1"/>
        <v>1.111739459319858</v>
      </c>
      <c r="G54" s="19">
        <f t="shared" si="1"/>
        <v>1.3753157191942351</v>
      </c>
      <c r="H54" s="19">
        <f t="shared" si="1"/>
        <v>1.1252360358590534</v>
      </c>
      <c r="I54" s="19">
        <f t="shared" si="1"/>
        <v>1.2871300420087033</v>
      </c>
      <c r="J54" s="19">
        <f t="shared" si="1"/>
        <v>0.7233572856205035</v>
      </c>
      <c r="K54" s="19">
        <f t="shared" si="1"/>
        <v>0.7178569445543368</v>
      </c>
      <c r="L54" s="19">
        <f t="shared" si="1"/>
        <v>1.4057576860133274</v>
      </c>
      <c r="M54" s="19">
        <f t="shared" si="1"/>
        <v>0.92661558625307805</v>
      </c>
      <c r="N54" s="19">
        <f t="shared" si="1"/>
        <v>1.7753080270647248</v>
      </c>
    </row>
    <row r="55" spans="2:14" x14ac:dyDescent="0.25">
      <c r="B55" s="5" t="s">
        <v>44</v>
      </c>
      <c r="C55" s="19">
        <f t="shared" si="1"/>
        <v>1</v>
      </c>
      <c r="D55" s="19">
        <f t="shared" si="1"/>
        <v>0.95375961018563038</v>
      </c>
      <c r="E55" s="19">
        <f t="shared" si="1"/>
        <v>6.8472587879938498E-2</v>
      </c>
      <c r="F55" s="19">
        <f t="shared" si="1"/>
        <v>0.97442583512519998</v>
      </c>
      <c r="G55" s="19">
        <f t="shared" si="1"/>
        <v>0.94783218481696896</v>
      </c>
      <c r="H55" s="19">
        <f t="shared" si="1"/>
        <v>0.86975256243090326</v>
      </c>
      <c r="I55" s="19">
        <f t="shared" si="1"/>
        <v>1.0343330116983847</v>
      </c>
      <c r="J55" s="19">
        <f t="shared" si="1"/>
        <v>0.98501814365033802</v>
      </c>
      <c r="K55" s="19">
        <f t="shared" si="1"/>
        <v>0.8166324491325665</v>
      </c>
      <c r="L55" s="19">
        <f t="shared" si="1"/>
        <v>1.0657938444460535</v>
      </c>
      <c r="M55" s="19">
        <f t="shared" si="1"/>
        <v>0.94281102774228198</v>
      </c>
      <c r="N55" s="19">
        <f t="shared" si="1"/>
        <v>0.99747074620423604</v>
      </c>
    </row>
    <row r="56" spans="2:14" x14ac:dyDescent="0.25">
      <c r="B56" s="6" t="s">
        <v>12</v>
      </c>
      <c r="C56" s="19">
        <f t="shared" si="1"/>
        <v>1</v>
      </c>
      <c r="D56" s="19">
        <f t="shared" si="1"/>
        <v>0.46569202440873492</v>
      </c>
      <c r="E56" s="19">
        <f t="shared" si="1"/>
        <v>0</v>
      </c>
      <c r="F56" s="19">
        <f t="shared" si="1"/>
        <v>0.62941823088775239</v>
      </c>
      <c r="G56" s="19">
        <f t="shared" si="1"/>
        <v>1.2270439303815885</v>
      </c>
      <c r="H56" s="19">
        <f t="shared" si="1"/>
        <v>0.21035435701917218</v>
      </c>
      <c r="I56" s="19">
        <f t="shared" si="1"/>
        <v>0.64964594899694417</v>
      </c>
      <c r="J56" s="19">
        <f t="shared" si="1"/>
        <v>0.3583043120142258</v>
      </c>
      <c r="K56" s="19">
        <f t="shared" si="1"/>
        <v>0.5827553309915191</v>
      </c>
      <c r="L56" s="19">
        <f t="shared" si="1"/>
        <v>0.59065248521286828</v>
      </c>
      <c r="M56" s="19">
        <f t="shared" si="1"/>
        <v>0.28431991344894553</v>
      </c>
      <c r="N56" s="19">
        <f t="shared" si="1"/>
        <v>2.9666657691588889</v>
      </c>
    </row>
    <row r="57" spans="2:14" x14ac:dyDescent="0.25">
      <c r="B57" s="5" t="s">
        <v>2</v>
      </c>
      <c r="C57" s="19">
        <f t="shared" si="1"/>
        <v>1</v>
      </c>
      <c r="D57" s="19">
        <f t="shared" si="1"/>
        <v>1.2339180262818745</v>
      </c>
      <c r="E57" s="19">
        <f t="shared" si="1"/>
        <v>0</v>
      </c>
      <c r="F57" s="19">
        <f t="shared" si="1"/>
        <v>0.96324241846936953</v>
      </c>
      <c r="G57" s="19">
        <f t="shared" si="1"/>
        <v>0.86721664921263342</v>
      </c>
      <c r="H57" s="19">
        <f t="shared" si="1"/>
        <v>1.326012595481314</v>
      </c>
      <c r="I57" s="19">
        <f t="shared" si="1"/>
        <v>1.0899928586760737</v>
      </c>
      <c r="J57" s="19">
        <f t="shared" si="1"/>
        <v>0.79257844514403486</v>
      </c>
      <c r="K57" s="19">
        <f t="shared" si="1"/>
        <v>0.82774382991053952</v>
      </c>
      <c r="L57" s="19">
        <f t="shared" si="1"/>
        <v>1.1712089210171106</v>
      </c>
      <c r="M57" s="19">
        <f t="shared" si="1"/>
        <v>0.82124742420487162</v>
      </c>
      <c r="N57" s="19">
        <f t="shared" si="1"/>
        <v>0.96018260630453411</v>
      </c>
    </row>
    <row r="58" spans="2:14" x14ac:dyDescent="0.25">
      <c r="B58" s="5" t="s">
        <v>3</v>
      </c>
      <c r="C58" s="19">
        <f t="shared" si="1"/>
        <v>1</v>
      </c>
      <c r="D58" s="19">
        <f t="shared" si="1"/>
        <v>0.76617621567244454</v>
      </c>
      <c r="E58" s="19">
        <f t="shared" si="1"/>
        <v>2.9266664978328749E-2</v>
      </c>
      <c r="F58" s="19">
        <f t="shared" si="1"/>
        <v>1.0605807905391367</v>
      </c>
      <c r="G58" s="19">
        <f t="shared" si="1"/>
        <v>1.3823351627025344</v>
      </c>
      <c r="H58" s="19">
        <f t="shared" si="1"/>
        <v>0.52160023080704654</v>
      </c>
      <c r="I58" s="19">
        <f t="shared" si="1"/>
        <v>1.3682649529763833</v>
      </c>
      <c r="J58" s="19">
        <f t="shared" si="1"/>
        <v>1.417979953667537</v>
      </c>
      <c r="K58" s="19">
        <f t="shared" si="1"/>
        <v>1.1393556923616377</v>
      </c>
      <c r="L58" s="19">
        <f t="shared" si="1"/>
        <v>1.3389565658125324</v>
      </c>
      <c r="M58" s="19">
        <f t="shared" si="1"/>
        <v>1.4096618526463716</v>
      </c>
      <c r="N58" s="19">
        <f t="shared" si="1"/>
        <v>0.829104017763996</v>
      </c>
    </row>
    <row r="59" spans="2:14" x14ac:dyDescent="0.25">
      <c r="B59" s="5" t="s">
        <v>11</v>
      </c>
      <c r="C59" s="19">
        <f t="shared" si="1"/>
        <v>1</v>
      </c>
      <c r="D59" s="19">
        <f t="shared" si="1"/>
        <v>0.93522363086753357</v>
      </c>
      <c r="E59" s="19">
        <f t="shared" si="1"/>
        <v>0.21084841676437618</v>
      </c>
      <c r="F59" s="19">
        <f t="shared" si="1"/>
        <v>1.1033702753593735</v>
      </c>
      <c r="G59" s="19">
        <f t="shared" si="1"/>
        <v>1.0888775739106551</v>
      </c>
      <c r="H59" s="19">
        <f t="shared" si="1"/>
        <v>0.95713624250921614</v>
      </c>
      <c r="I59" s="19">
        <f t="shared" si="1"/>
        <v>0.98681554448724429</v>
      </c>
      <c r="J59" s="19">
        <f t="shared" si="1"/>
        <v>1.0005195669153302</v>
      </c>
      <c r="K59" s="19">
        <f t="shared" si="1"/>
        <v>1.0301340324061401</v>
      </c>
      <c r="L59" s="19">
        <f t="shared" si="1"/>
        <v>1.0159496161133696</v>
      </c>
      <c r="M59" s="19">
        <f t="shared" si="1"/>
        <v>1.1355183870803502</v>
      </c>
      <c r="N59" s="19">
        <f t="shared" si="1"/>
        <v>1.0087816927637843</v>
      </c>
    </row>
    <row r="60" spans="2:14" x14ac:dyDescent="0.25">
      <c r="B60" s="5" t="s">
        <v>4</v>
      </c>
      <c r="C60" s="19">
        <f t="shared" si="1"/>
        <v>1</v>
      </c>
      <c r="D60" s="19">
        <f t="shared" si="1"/>
        <v>1.1222354391046356</v>
      </c>
      <c r="E60" s="19">
        <f t="shared" si="1"/>
        <v>1.4555909921957639</v>
      </c>
      <c r="F60" s="19">
        <f t="shared" si="1"/>
        <v>1.2739038156648261</v>
      </c>
      <c r="G60" s="19">
        <f t="shared" si="1"/>
        <v>0.7144472054504919</v>
      </c>
      <c r="H60" s="19">
        <f t="shared" si="1"/>
        <v>0.86815866872255776</v>
      </c>
      <c r="I60" s="19">
        <f t="shared" si="1"/>
        <v>0.85659683126670594</v>
      </c>
      <c r="J60" s="19">
        <f t="shared" si="1"/>
        <v>0.72877648798137007</v>
      </c>
      <c r="K60" s="19">
        <f t="shared" si="1"/>
        <v>0.84866836377351884</v>
      </c>
      <c r="L60" s="19">
        <f t="shared" si="1"/>
        <v>0.64012163982737513</v>
      </c>
      <c r="M60" s="19">
        <f t="shared" si="1"/>
        <v>0.78386572511176644</v>
      </c>
      <c r="N60" s="19">
        <f t="shared" si="1"/>
        <v>0.7243478421100894</v>
      </c>
    </row>
    <row r="61" spans="2:14" x14ac:dyDescent="0.25">
      <c r="B61" s="5" t="s">
        <v>10</v>
      </c>
      <c r="C61" s="19">
        <f t="shared" si="1"/>
        <v>1</v>
      </c>
      <c r="D61" s="19">
        <f t="shared" si="1"/>
        <v>0.87422849032383931</v>
      </c>
      <c r="E61" s="19">
        <f t="shared" si="1"/>
        <v>0.66176192066591144</v>
      </c>
      <c r="F61" s="19">
        <f t="shared" si="1"/>
        <v>0.92507868697407702</v>
      </c>
      <c r="G61" s="19">
        <f t="shared" si="1"/>
        <v>0.80965269258428041</v>
      </c>
      <c r="H61" s="19">
        <f t="shared" si="1"/>
        <v>1.037325267582043</v>
      </c>
      <c r="I61" s="19">
        <f t="shared" si="1"/>
        <v>0.81743852106254444</v>
      </c>
      <c r="J61" s="19">
        <f t="shared" si="1"/>
        <v>0.92291978094163174</v>
      </c>
      <c r="K61" s="19">
        <f t="shared" si="1"/>
        <v>0.98800116265815396</v>
      </c>
      <c r="L61" s="19">
        <f t="shared" si="1"/>
        <v>0.84545419085696183</v>
      </c>
      <c r="M61" s="19">
        <f t="shared" si="1"/>
        <v>0.85690255992983599</v>
      </c>
      <c r="N61" s="19">
        <f t="shared" si="1"/>
        <v>0.65969700318894908</v>
      </c>
    </row>
    <row r="62" spans="2:14" x14ac:dyDescent="0.25">
      <c r="B62" s="5" t="s">
        <v>9</v>
      </c>
      <c r="C62" s="19">
        <f t="shared" si="1"/>
        <v>1</v>
      </c>
      <c r="D62" s="19">
        <f t="shared" si="1"/>
        <v>1.3237682680538552</v>
      </c>
      <c r="E62" s="19">
        <f t="shared" si="1"/>
        <v>1.6573533051892642</v>
      </c>
      <c r="F62" s="19">
        <f t="shared" si="1"/>
        <v>1.0612847632474345</v>
      </c>
      <c r="G62" s="19">
        <f t="shared" si="1"/>
        <v>0.76242570332332982</v>
      </c>
      <c r="H62" s="19">
        <f t="shared" si="1"/>
        <v>1.1974474548466705</v>
      </c>
      <c r="I62" s="19">
        <f t="shared" si="1"/>
        <v>0.90551641647390579</v>
      </c>
      <c r="J62" s="19">
        <f t="shared" si="1"/>
        <v>0.945027698821995</v>
      </c>
      <c r="K62" s="19">
        <f t="shared" si="1"/>
        <v>0.92193059607327721</v>
      </c>
      <c r="L62" s="19">
        <f t="shared" si="1"/>
        <v>0.87258917851950579</v>
      </c>
      <c r="M62" s="19">
        <f t="shared" si="1"/>
        <v>0.90575762489566436</v>
      </c>
      <c r="N62" s="19">
        <f t="shared" si="1"/>
        <v>0.65684918033293338</v>
      </c>
    </row>
    <row r="63" spans="2:14" x14ac:dyDescent="0.25">
      <c r="B63" s="5" t="s">
        <v>8</v>
      </c>
      <c r="C63" s="19">
        <f t="shared" si="1"/>
        <v>1</v>
      </c>
      <c r="D63" s="19">
        <f t="shared" si="1"/>
        <v>0.81508534463485749</v>
      </c>
      <c r="E63" s="19">
        <f t="shared" si="1"/>
        <v>1.0313065221705044</v>
      </c>
      <c r="F63" s="19">
        <f t="shared" si="1"/>
        <v>0.81477845284492112</v>
      </c>
      <c r="G63" s="19">
        <f t="shared" si="1"/>
        <v>0.98033550217417431</v>
      </c>
      <c r="H63" s="19">
        <f t="shared" si="1"/>
        <v>1.0875129301020943</v>
      </c>
      <c r="I63" s="19">
        <f t="shared" si="1"/>
        <v>0.92583208010884699</v>
      </c>
      <c r="J63" s="19">
        <f t="shared" si="1"/>
        <v>1.1282764009065649</v>
      </c>
      <c r="K63" s="19">
        <f t="shared" si="1"/>
        <v>1.3898364847239004</v>
      </c>
      <c r="L63" s="19">
        <f t="shared" si="1"/>
        <v>0.71896714477712287</v>
      </c>
      <c r="M63" s="19">
        <f t="shared" si="1"/>
        <v>0.94406737256241469</v>
      </c>
      <c r="N63" s="19">
        <f t="shared" si="1"/>
        <v>1.2145954150107217</v>
      </c>
    </row>
    <row r="64" spans="2:14" x14ac:dyDescent="0.25">
      <c r="B64" s="5" t="s">
        <v>7</v>
      </c>
      <c r="C64" s="19">
        <f t="shared" si="1"/>
        <v>1</v>
      </c>
      <c r="D64" s="19">
        <f t="shared" si="1"/>
        <v>0.95120258257084422</v>
      </c>
      <c r="E64" s="19">
        <f t="shared" si="1"/>
        <v>0.83073309410587304</v>
      </c>
      <c r="F64" s="19">
        <f t="shared" si="1"/>
        <v>0.97596123896078868</v>
      </c>
      <c r="G64" s="19">
        <f t="shared" si="1"/>
        <v>0.96705036500335728</v>
      </c>
      <c r="H64" s="19">
        <f t="shared" si="1"/>
        <v>0.94769247329162576</v>
      </c>
      <c r="I64" s="19">
        <f t="shared" si="1"/>
        <v>0.95952958605986327</v>
      </c>
      <c r="J64" s="19">
        <f t="shared" si="1"/>
        <v>0.9717269884841665</v>
      </c>
      <c r="K64" s="19">
        <f t="shared" si="1"/>
        <v>0.89891175177464677</v>
      </c>
      <c r="L64" s="19">
        <f t="shared" si="1"/>
        <v>1.152735043408613</v>
      </c>
      <c r="M64" s="19">
        <f t="shared" si="1"/>
        <v>1.0078125381418406</v>
      </c>
      <c r="N64" s="19">
        <f t="shared" si="1"/>
        <v>1.0287596963670342</v>
      </c>
    </row>
    <row r="65" spans="2:14" x14ac:dyDescent="0.25">
      <c r="B65" s="5" t="s">
        <v>6</v>
      </c>
      <c r="C65" s="19">
        <f t="shared" si="1"/>
        <v>1</v>
      </c>
      <c r="D65" s="19">
        <f t="shared" si="1"/>
        <v>1.0623265925185266</v>
      </c>
      <c r="E65" s="19">
        <f t="shared" si="1"/>
        <v>2.5351291858701739</v>
      </c>
      <c r="F65" s="19">
        <f t="shared" si="1"/>
        <v>0.75528725150049658</v>
      </c>
      <c r="G65" s="19">
        <f t="shared" si="1"/>
        <v>0.7785491175002498</v>
      </c>
      <c r="H65" s="19">
        <f t="shared" si="1"/>
        <v>1.0860243467539941</v>
      </c>
      <c r="I65" s="19">
        <f t="shared" si="1"/>
        <v>0.7670957845921561</v>
      </c>
      <c r="J65" s="19">
        <f t="shared" si="1"/>
        <v>0.94925509064190139</v>
      </c>
      <c r="K65" s="19">
        <f t="shared" si="1"/>
        <v>1.0526833431327942</v>
      </c>
      <c r="L65" s="19">
        <f t="shared" si="1"/>
        <v>0.81124154163543227</v>
      </c>
      <c r="M65" s="19">
        <f t="shared" si="1"/>
        <v>0.78627281538918159</v>
      </c>
      <c r="N65" s="19">
        <f t="shared" si="1"/>
        <v>0.96060639329159692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S249"/>
  <sheetViews>
    <sheetView topLeftCell="A24" workbookViewId="0">
      <selection activeCell="P29" sqref="P29"/>
    </sheetView>
  </sheetViews>
  <sheetFormatPr defaultColWidth="8.85546875" defaultRowHeight="15" x14ac:dyDescent="0.25"/>
  <cols>
    <col min="2" max="2" width="32.140625" bestFit="1" customWidth="1"/>
    <col min="3" max="3" width="14" customWidth="1"/>
    <col min="5" max="5" width="12" bestFit="1" customWidth="1"/>
  </cols>
  <sheetData>
    <row r="2" spans="2:18" ht="15.75" thickBot="1" x14ac:dyDescent="0.3">
      <c r="B2" s="39" t="s">
        <v>128</v>
      </c>
      <c r="C2" s="23"/>
      <c r="D2" s="23"/>
      <c r="E2" s="23"/>
      <c r="F2" s="23"/>
    </row>
    <row r="3" spans="2:18" x14ac:dyDescent="0.25">
      <c r="B3" s="55" t="s">
        <v>72</v>
      </c>
      <c r="C3" s="110" t="s">
        <v>30</v>
      </c>
      <c r="D3" s="109" t="s">
        <v>22</v>
      </c>
      <c r="E3" s="58" t="s">
        <v>70</v>
      </c>
    </row>
    <row r="4" spans="2:18" x14ac:dyDescent="0.25">
      <c r="B4" s="38" t="s">
        <v>5</v>
      </c>
      <c r="C4" s="106">
        <v>16636547</v>
      </c>
      <c r="D4" s="19">
        <v>1</v>
      </c>
      <c r="E4" s="64">
        <v>42364.806567913402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2:18" x14ac:dyDescent="0.25">
      <c r="B5" s="34" t="s">
        <v>1</v>
      </c>
      <c r="C5" s="106">
        <v>565144</v>
      </c>
      <c r="D5" s="19">
        <v>1.2874844053511556</v>
      </c>
      <c r="E5" s="59">
        <v>46333.64071988732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2:18" x14ac:dyDescent="0.25">
      <c r="B6" s="34" t="s">
        <v>33</v>
      </c>
      <c r="C6" s="106">
        <v>134311</v>
      </c>
      <c r="D6" s="19">
        <v>1.6482001568401867</v>
      </c>
      <c r="E6" s="59">
        <v>60648.292306661402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2:18" x14ac:dyDescent="0.25">
      <c r="B7" s="34" t="s">
        <v>34</v>
      </c>
      <c r="C7" s="106">
        <v>541453</v>
      </c>
      <c r="D7" s="19">
        <v>1.0801098039442483</v>
      </c>
      <c r="E7" s="59">
        <v>39511.727058488919</v>
      </c>
    </row>
    <row r="8" spans="2:18" x14ac:dyDescent="0.25">
      <c r="B8" s="34" t="s">
        <v>35</v>
      </c>
      <c r="C8" s="106">
        <v>163501</v>
      </c>
      <c r="D8" s="19">
        <v>0.72582187716362689</v>
      </c>
      <c r="E8" s="59">
        <v>28789.057388028206</v>
      </c>
    </row>
    <row r="9" spans="2:18" x14ac:dyDescent="0.25">
      <c r="B9" s="34" t="s">
        <v>36</v>
      </c>
      <c r="C9" s="106">
        <v>361571</v>
      </c>
      <c r="D9" s="19">
        <v>1.1753743773686061</v>
      </c>
      <c r="E9" s="59">
        <v>42036.94659140252</v>
      </c>
    </row>
    <row r="10" spans="2:18" x14ac:dyDescent="0.25">
      <c r="B10" s="34" t="s">
        <v>37</v>
      </c>
      <c r="C10" s="106">
        <v>441368</v>
      </c>
      <c r="D10" s="19">
        <v>0.893530342259646</v>
      </c>
      <c r="E10" s="59">
        <v>34846.407535208717</v>
      </c>
    </row>
    <row r="11" spans="2:18" x14ac:dyDescent="0.25">
      <c r="B11" s="34" t="s">
        <v>38</v>
      </c>
      <c r="C11" s="106">
        <v>646374</v>
      </c>
      <c r="D11" s="19">
        <v>0.91471025340576317</v>
      </c>
      <c r="E11" s="59">
        <v>35807.154048584875</v>
      </c>
    </row>
    <row r="12" spans="2:18" x14ac:dyDescent="0.25">
      <c r="B12" s="32" t="s">
        <v>39</v>
      </c>
      <c r="C12" s="106">
        <v>611111</v>
      </c>
      <c r="D12" s="19">
        <v>0.85918797857497087</v>
      </c>
      <c r="E12" s="59">
        <v>41980.026345459337</v>
      </c>
    </row>
    <row r="13" spans="2:18" x14ac:dyDescent="0.25">
      <c r="B13" s="32" t="s">
        <v>40</v>
      </c>
      <c r="C13" s="106">
        <v>194628</v>
      </c>
      <c r="D13" s="19">
        <v>0.8347281480830181</v>
      </c>
      <c r="E13" s="59">
        <v>28950.574090058984</v>
      </c>
    </row>
    <row r="14" spans="2:18" x14ac:dyDescent="0.25">
      <c r="B14" s="34" t="s">
        <v>41</v>
      </c>
      <c r="C14" s="106">
        <v>307312</v>
      </c>
      <c r="D14" s="19">
        <v>0.89922518406584573</v>
      </c>
      <c r="E14" s="59">
        <v>29921.510093976154</v>
      </c>
    </row>
    <row r="15" spans="2:18" ht="15.75" thickBot="1" x14ac:dyDescent="0.3">
      <c r="B15" s="42" t="s">
        <v>42</v>
      </c>
      <c r="C15" s="107">
        <v>55748</v>
      </c>
      <c r="D15" s="108">
        <v>0.63445837189049137</v>
      </c>
      <c r="E15" s="61">
        <v>23655.027391117172</v>
      </c>
    </row>
    <row r="16" spans="2:18" x14ac:dyDescent="0.25">
      <c r="B16" s="24" t="s">
        <v>25</v>
      </c>
      <c r="C16" s="25"/>
      <c r="D16" s="25"/>
      <c r="E16" s="25"/>
      <c r="F16" s="25"/>
    </row>
    <row r="17" spans="2:18" x14ac:dyDescent="0.25">
      <c r="B17" s="24" t="s">
        <v>23</v>
      </c>
      <c r="C17" s="23"/>
      <c r="D17" s="23"/>
      <c r="E17" s="23"/>
      <c r="F17" s="23"/>
    </row>
    <row r="18" spans="2:18" x14ac:dyDescent="0.25">
      <c r="B18" s="23"/>
      <c r="C18" s="23"/>
      <c r="D18" s="23"/>
      <c r="E18" s="23"/>
      <c r="F18" s="23"/>
    </row>
    <row r="19" spans="2:18" ht="15.75" thickBot="1" x14ac:dyDescent="0.3">
      <c r="B19" s="39" t="s">
        <v>129</v>
      </c>
      <c r="C19" s="23"/>
      <c r="D19" s="23"/>
      <c r="E19" s="23"/>
      <c r="F19" s="23"/>
    </row>
    <row r="20" spans="2:18" x14ac:dyDescent="0.25">
      <c r="B20" s="68" t="s">
        <v>72</v>
      </c>
      <c r="C20" s="69" t="s">
        <v>30</v>
      </c>
      <c r="D20" s="70" t="s">
        <v>22</v>
      </c>
      <c r="E20" s="113" t="s">
        <v>71</v>
      </c>
    </row>
    <row r="21" spans="2:18" x14ac:dyDescent="0.25">
      <c r="B21" s="38" t="s">
        <v>5</v>
      </c>
      <c r="C21" s="106">
        <v>2867294</v>
      </c>
      <c r="D21" s="36">
        <v>1</v>
      </c>
      <c r="E21" s="64">
        <v>46250.843665839639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2:18" x14ac:dyDescent="0.25">
      <c r="B22" s="34" t="s">
        <v>1</v>
      </c>
      <c r="C22" s="106">
        <v>152965</v>
      </c>
      <c r="D22" s="30">
        <v>2.0219289595718126</v>
      </c>
      <c r="E22" s="59">
        <v>51199.609714640603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2:18" x14ac:dyDescent="0.25">
      <c r="B23" s="34" t="s">
        <v>33</v>
      </c>
      <c r="C23" s="106">
        <v>183418</v>
      </c>
      <c r="D23" s="30">
        <v>13.059642466733699</v>
      </c>
      <c r="E23" s="59">
        <v>61207.280283287357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2:18" x14ac:dyDescent="0.25">
      <c r="B24" s="34" t="s">
        <v>34</v>
      </c>
      <c r="C24" s="106">
        <v>97701</v>
      </c>
      <c r="D24" s="30">
        <v>1.1308294702809714</v>
      </c>
      <c r="E24" s="59">
        <v>44044.347693472941</v>
      </c>
    </row>
    <row r="25" spans="2:18" x14ac:dyDescent="0.25">
      <c r="B25" s="34" t="s">
        <v>35</v>
      </c>
      <c r="C25" s="106">
        <v>39057</v>
      </c>
      <c r="D25" s="30">
        <v>1.0060034916717022</v>
      </c>
      <c r="E25" s="59">
        <v>38146.128760529486</v>
      </c>
    </row>
    <row r="26" spans="2:18" x14ac:dyDescent="0.25">
      <c r="B26" s="34" t="s">
        <v>36</v>
      </c>
      <c r="C26" s="106">
        <v>126759</v>
      </c>
      <c r="D26" s="30">
        <v>2.3908503784612485</v>
      </c>
      <c r="E26" s="59">
        <v>53523.253433681239</v>
      </c>
    </row>
    <row r="27" spans="2:18" x14ac:dyDescent="0.25">
      <c r="B27" s="34" t="s">
        <v>37</v>
      </c>
      <c r="C27" s="106">
        <v>67017</v>
      </c>
      <c r="D27" s="30">
        <v>0.78719877598618659</v>
      </c>
      <c r="E27" s="59">
        <v>39413.945193010732</v>
      </c>
    </row>
    <row r="28" spans="2:18" x14ac:dyDescent="0.25">
      <c r="B28" s="34" t="s">
        <v>38</v>
      </c>
      <c r="C28" s="106">
        <v>86870</v>
      </c>
      <c r="D28" s="30">
        <v>0.71328067092027492</v>
      </c>
      <c r="E28" s="59">
        <v>46446.864936111429</v>
      </c>
    </row>
    <row r="29" spans="2:18" x14ac:dyDescent="0.25">
      <c r="B29" s="32" t="s">
        <v>39</v>
      </c>
      <c r="C29" s="106">
        <v>113823</v>
      </c>
      <c r="D29" s="30">
        <v>0.92851534228596888</v>
      </c>
      <c r="E29" s="59">
        <v>44240.378649306382</v>
      </c>
    </row>
    <row r="30" spans="2:18" x14ac:dyDescent="0.25">
      <c r="B30" s="32" t="s">
        <v>40</v>
      </c>
      <c r="C30" s="106">
        <v>31268</v>
      </c>
      <c r="D30" s="30">
        <v>0.77809174448495688</v>
      </c>
      <c r="E30" s="59">
        <v>39809.347192017398</v>
      </c>
    </row>
    <row r="31" spans="2:18" x14ac:dyDescent="0.25">
      <c r="B31" s="34" t="s">
        <v>41</v>
      </c>
      <c r="C31" s="106">
        <v>53637</v>
      </c>
      <c r="D31" s="30">
        <v>0.91063510184196139</v>
      </c>
      <c r="E31" s="59">
        <v>46212.075880455654</v>
      </c>
    </row>
    <row r="32" spans="2:18" ht="15.75" thickBot="1" x14ac:dyDescent="0.3">
      <c r="B32" s="42" t="s">
        <v>42</v>
      </c>
      <c r="C32" s="107">
        <v>22519</v>
      </c>
      <c r="D32" s="27">
        <v>1.4870100623255578</v>
      </c>
      <c r="E32" s="61">
        <v>43201.454949154046</v>
      </c>
    </row>
    <row r="33" spans="2:18" x14ac:dyDescent="0.25">
      <c r="B33" s="24" t="s">
        <v>25</v>
      </c>
      <c r="C33" s="25"/>
      <c r="D33" s="25"/>
      <c r="E33" s="25"/>
      <c r="F33" s="25"/>
    </row>
    <row r="34" spans="2:18" x14ac:dyDescent="0.25">
      <c r="B34" s="24" t="s">
        <v>23</v>
      </c>
      <c r="C34" s="23"/>
      <c r="D34" s="23"/>
      <c r="E34" s="23"/>
      <c r="F34" s="23"/>
    </row>
    <row r="35" spans="2:18" x14ac:dyDescent="0.25">
      <c r="B35" s="24"/>
      <c r="C35" s="23"/>
      <c r="D35" s="23"/>
      <c r="E35" s="23"/>
      <c r="F35" s="23"/>
    </row>
    <row r="36" spans="2:18" ht="15.75" thickBot="1" x14ac:dyDescent="0.3">
      <c r="B36" s="39" t="s">
        <v>130</v>
      </c>
      <c r="C36" s="23"/>
      <c r="D36" s="23"/>
      <c r="E36" s="23"/>
      <c r="F36" s="23"/>
    </row>
    <row r="37" spans="2:18" x14ac:dyDescent="0.25">
      <c r="B37" s="71" t="s">
        <v>72</v>
      </c>
      <c r="C37" s="72" t="s">
        <v>30</v>
      </c>
      <c r="D37" s="73" t="s">
        <v>22</v>
      </c>
      <c r="E37" s="114" t="s">
        <v>71</v>
      </c>
    </row>
    <row r="38" spans="2:18" x14ac:dyDescent="0.25">
      <c r="B38" s="38" t="s">
        <v>5</v>
      </c>
      <c r="C38" s="106">
        <v>17314423</v>
      </c>
      <c r="D38" s="36">
        <v>1</v>
      </c>
      <c r="E38" s="64">
        <v>42956.032837478902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2:18" x14ac:dyDescent="0.25">
      <c r="B39" s="34" t="s">
        <v>1</v>
      </c>
      <c r="C39" s="106">
        <v>361735</v>
      </c>
      <c r="D39" s="30">
        <v>0.79182380765753613</v>
      </c>
      <c r="E39" s="59">
        <v>36135.766386996009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2:18" x14ac:dyDescent="0.25">
      <c r="B40" s="34" t="s">
        <v>33</v>
      </c>
      <c r="C40" s="106">
        <v>3710</v>
      </c>
      <c r="D40" s="30">
        <v>4.3744901811940969E-2</v>
      </c>
      <c r="E40" s="59">
        <v>72648.381671159033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2:18" x14ac:dyDescent="0.25">
      <c r="B41" s="34" t="s">
        <v>34</v>
      </c>
      <c r="C41" s="106">
        <v>534624</v>
      </c>
      <c r="D41" s="30">
        <v>1.0247330953222364</v>
      </c>
      <c r="E41" s="59">
        <v>36458.01788172622</v>
      </c>
    </row>
    <row r="42" spans="2:18" x14ac:dyDescent="0.25">
      <c r="B42" s="34" t="s">
        <v>35</v>
      </c>
      <c r="C42" s="106">
        <v>309757</v>
      </c>
      <c r="D42" s="30">
        <v>1.3212528540673658</v>
      </c>
      <c r="E42" s="59">
        <v>37070.967203323897</v>
      </c>
    </row>
    <row r="43" spans="2:18" x14ac:dyDescent="0.25">
      <c r="B43" s="34" t="s">
        <v>36</v>
      </c>
      <c r="C43" s="106">
        <v>173643</v>
      </c>
      <c r="D43" s="30">
        <v>0.54236927266838442</v>
      </c>
      <c r="E43" s="59">
        <v>45823.361955276057</v>
      </c>
    </row>
    <row r="44" spans="2:18" x14ac:dyDescent="0.25">
      <c r="B44" s="34" t="s">
        <v>37</v>
      </c>
      <c r="C44" s="106">
        <v>757711</v>
      </c>
      <c r="D44" s="30">
        <v>1.4738972956430119</v>
      </c>
      <c r="E44" s="59">
        <v>36661.822708130145</v>
      </c>
    </row>
    <row r="45" spans="2:18" x14ac:dyDescent="0.25">
      <c r="B45" s="34" t="s">
        <v>38</v>
      </c>
      <c r="C45" s="106">
        <v>1023444</v>
      </c>
      <c r="D45" s="30">
        <v>1.3916144211095594</v>
      </c>
      <c r="E45" s="59">
        <v>42541.964113327158</v>
      </c>
    </row>
    <row r="46" spans="2:18" x14ac:dyDescent="0.25">
      <c r="B46" s="32" t="s">
        <v>39</v>
      </c>
      <c r="C46" s="106">
        <v>862069</v>
      </c>
      <c r="D46" s="30">
        <v>1.1645691651587</v>
      </c>
      <c r="E46" s="59">
        <v>41005.560066537597</v>
      </c>
    </row>
    <row r="47" spans="2:18" x14ac:dyDescent="0.25">
      <c r="B47" s="32" t="s">
        <v>40</v>
      </c>
      <c r="C47" s="106">
        <v>335118</v>
      </c>
      <c r="D47" s="30">
        <v>1.3809967682407891</v>
      </c>
      <c r="E47" s="59">
        <v>34955.208771238787</v>
      </c>
    </row>
    <row r="48" spans="2:18" x14ac:dyDescent="0.25">
      <c r="B48" s="34" t="s">
        <v>41</v>
      </c>
      <c r="C48" s="106">
        <v>488691</v>
      </c>
      <c r="D48" s="30">
        <v>1.37397379963924</v>
      </c>
      <c r="E48" s="59">
        <v>36117.633713328054</v>
      </c>
    </row>
    <row r="49" spans="2:19" ht="15.75" thickBot="1" x14ac:dyDescent="0.3">
      <c r="B49" s="42" t="s">
        <v>42</v>
      </c>
      <c r="C49" s="107">
        <v>75632</v>
      </c>
      <c r="D49" s="27">
        <v>0.82705538545186985</v>
      </c>
      <c r="E49" s="61">
        <v>38174.316506240742</v>
      </c>
    </row>
    <row r="50" spans="2:19" x14ac:dyDescent="0.25">
      <c r="B50" s="24" t="s">
        <v>25</v>
      </c>
      <c r="C50" s="25"/>
      <c r="D50" s="25"/>
      <c r="E50" s="25"/>
      <c r="F50" s="25"/>
    </row>
    <row r="51" spans="2:19" x14ac:dyDescent="0.25">
      <c r="B51" s="24" t="s">
        <v>23</v>
      </c>
      <c r="C51" s="23"/>
      <c r="D51" s="23"/>
      <c r="E51" s="23"/>
      <c r="F51" s="23"/>
    </row>
    <row r="52" spans="2:19" x14ac:dyDescent="0.25">
      <c r="B52" s="24"/>
      <c r="C52" s="23"/>
      <c r="D52" s="23"/>
      <c r="E52" s="23"/>
      <c r="F52" s="23"/>
    </row>
    <row r="53" spans="2:19" ht="15.75" thickBot="1" x14ac:dyDescent="0.3">
      <c r="B53" s="39" t="s">
        <v>131</v>
      </c>
      <c r="C53" s="23"/>
      <c r="D53" s="23"/>
      <c r="E53" s="23"/>
      <c r="F53" s="23"/>
    </row>
    <row r="54" spans="2:19" ht="26.25" x14ac:dyDescent="0.25">
      <c r="B54" s="43" t="s">
        <v>21</v>
      </c>
      <c r="C54" s="44" t="s">
        <v>30</v>
      </c>
      <c r="D54" s="45" t="s">
        <v>22</v>
      </c>
      <c r="E54" s="44" t="s">
        <v>31</v>
      </c>
      <c r="F54" s="46" t="s">
        <v>29</v>
      </c>
    </row>
    <row r="55" spans="2:19" x14ac:dyDescent="0.25">
      <c r="B55" s="116" t="s">
        <v>9</v>
      </c>
      <c r="C55" s="31">
        <f>VLOOKUP($B55,'Reg. Data Sum (00)'!$B$3:$N$17,3,FALSE)</f>
        <v>565144</v>
      </c>
      <c r="D55" s="30">
        <f>VLOOKUP($B55,'Reg. Data Sum (00)'!$B$51:$N$65,3,FALSE)</f>
        <v>1.2874844053511556</v>
      </c>
      <c r="E55" s="29">
        <f>VLOOKUP($B55,'Reg. Data Sum (00)'!$B$35:$N$49,3,FALSE)</f>
        <v>46333.64071988732</v>
      </c>
      <c r="F55" s="59">
        <f>VLOOKUP($B55,'Reg. Data Sum (00)'!$B$35:$C$49,2,FALSE)</f>
        <v>42364.806567913402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2:19" x14ac:dyDescent="0.25">
      <c r="B56" s="116" t="s">
        <v>11</v>
      </c>
      <c r="C56" s="31">
        <f>VLOOKUP($B56,'Reg. Data Sum (00)'!$B$3:$N$17,3,FALSE)</f>
        <v>640288</v>
      </c>
      <c r="D56" s="30">
        <f>VLOOKUP($B56,'Reg. Data Sum (00)'!$B$51:$N$65,3,FALSE)</f>
        <v>0.9402552269333011</v>
      </c>
      <c r="E56" s="29">
        <f>VLOOKUP($B56,'Reg. Data Sum (00)'!$B$35:$N$49,3,FALSE)</f>
        <v>29177.936280236394</v>
      </c>
      <c r="F56" s="59">
        <f>VLOOKUP($B56,'Reg. Data Sum (00)'!$B$35:$C$49,2,FALSE)</f>
        <v>30906.749657274253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2:19" x14ac:dyDescent="0.25">
      <c r="B57" s="116" t="s">
        <v>8</v>
      </c>
      <c r="C57" s="31">
        <f>VLOOKUP($B57,'Reg. Data Sum (00)'!$B$3:$N$17,3,FALSE)</f>
        <v>309685</v>
      </c>
      <c r="D57" s="30">
        <f>VLOOKUP($B57,'Reg. Data Sum (00)'!$B$51:$N$65,3,FALSE)</f>
        <v>0.81669742680797974</v>
      </c>
      <c r="E57" s="29">
        <f>VLOOKUP($B57,'Reg. Data Sum (00)'!$B$35:$N$49,3,FALSE)</f>
        <v>30422.403361480214</v>
      </c>
      <c r="F57" s="59">
        <f>VLOOKUP($B57,'Reg. Data Sum (00)'!$B$35:$C$49,2,FALSE)</f>
        <v>31328.018048168204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2:19" x14ac:dyDescent="0.25">
      <c r="B58" s="116" t="s">
        <v>44</v>
      </c>
      <c r="C58" s="31">
        <f>VLOOKUP($B58,'Reg. Data Sum (00)'!$B$3:$N$17,3,FALSE)</f>
        <v>319216</v>
      </c>
      <c r="D58" s="30">
        <f>VLOOKUP($B58,'Reg. Data Sum (00)'!$B$51:$N$65,3,FALSE)</f>
        <v>0.95884483455335312</v>
      </c>
      <c r="E58" s="29">
        <f>VLOOKUP($B58,'Reg. Data Sum (00)'!$B$35:$N$49,3,FALSE)</f>
        <v>29765.567885068416</v>
      </c>
      <c r="F58" s="59">
        <f>VLOOKUP($B58,'Reg. Data Sum (00)'!$B$35:$C$49,2,FALSE)</f>
        <v>32375.401482338828</v>
      </c>
    </row>
    <row r="59" spans="2:19" x14ac:dyDescent="0.25">
      <c r="B59" s="116" t="s">
        <v>7</v>
      </c>
      <c r="C59" s="31">
        <f>VLOOKUP($B59,'Reg. Data Sum (00)'!$B$3:$N$17,3,FALSE)</f>
        <v>295632</v>
      </c>
      <c r="D59" s="30">
        <f>VLOOKUP($B59,'Reg. Data Sum (00)'!$B$51:$N$65,3,FALSE)</f>
        <v>0.94410607667987623</v>
      </c>
      <c r="E59" s="29">
        <f>VLOOKUP($B59,'Reg. Data Sum (00)'!$B$35:$N$49,3,FALSE)</f>
        <v>13240.514409806787</v>
      </c>
      <c r="F59" s="59">
        <f>VLOOKUP($B59,'Reg. Data Sum (00)'!$B$35:$C$49,2,FALSE)</f>
        <v>15109.247410405329</v>
      </c>
    </row>
    <row r="60" spans="2:19" x14ac:dyDescent="0.25">
      <c r="B60" s="116" t="s">
        <v>3</v>
      </c>
      <c r="C60" s="31">
        <f>VLOOKUP($B60,'Reg. Data Sum (00)'!$B$3:$N$17,3,FALSE)</f>
        <v>361735</v>
      </c>
      <c r="D60" s="30">
        <f>VLOOKUP($B60,'Reg. Data Sum (00)'!$B$51:$N$65,3,FALSE)</f>
        <v>0.79182380765753613</v>
      </c>
      <c r="E60" s="29">
        <f>VLOOKUP($B60,'Reg. Data Sum (00)'!$B$35:$N$49,3,FALSE)</f>
        <v>36135.766386996009</v>
      </c>
      <c r="F60" s="59">
        <f>VLOOKUP($B60,'Reg. Data Sum (00)'!$B$35:$C$49,2,FALSE)</f>
        <v>42956.032837478902</v>
      </c>
    </row>
    <row r="61" spans="2:19" x14ac:dyDescent="0.25">
      <c r="B61" s="116" t="s">
        <v>2</v>
      </c>
      <c r="C61" s="31">
        <f>VLOOKUP($B61,'Reg. Data Sum (00)'!$B$3:$N$17,3,FALSE)</f>
        <v>209081</v>
      </c>
      <c r="D61" s="30">
        <f>VLOOKUP($B61,'Reg. Data Sum (00)'!$B$51:$N$65,3,FALSE)</f>
        <v>1.1910204036002829</v>
      </c>
      <c r="E61" s="29">
        <f>VLOOKUP($B61,'Reg. Data Sum (00)'!$B$35:$N$49,3,FALSE)</f>
        <v>33139.390695472088</v>
      </c>
      <c r="F61" s="59">
        <f>VLOOKUP($B61,'Reg. Data Sum (00)'!$B$35:$C$49,2,FALSE)</f>
        <v>36937.864760934543</v>
      </c>
    </row>
    <row r="62" spans="2:19" x14ac:dyDescent="0.25">
      <c r="B62" s="115" t="s">
        <v>46</v>
      </c>
      <c r="C62" s="31">
        <f>VLOOKUP($B62,'Reg. Data Sum (00)'!$B$3:$N$17,3,FALSE)</f>
        <v>152965</v>
      </c>
      <c r="D62" s="30">
        <f>VLOOKUP($B62,'Reg. Data Sum (00)'!$B$51:$N$65,3,FALSE)</f>
        <v>2.0219289595718126</v>
      </c>
      <c r="E62" s="29">
        <f>VLOOKUP($B62,'Reg. Data Sum (00)'!$B$35:$N$49,3,FALSE)</f>
        <v>51199.609714640603</v>
      </c>
      <c r="F62" s="59">
        <f>VLOOKUP($B62,'Reg. Data Sum (00)'!$B$35:$C$49,2,FALSE)</f>
        <v>46250.843665839639</v>
      </c>
    </row>
    <row r="63" spans="2:19" x14ac:dyDescent="0.25">
      <c r="B63" s="116" t="s">
        <v>10</v>
      </c>
      <c r="C63" s="31">
        <f>VLOOKUP($B63,'Reg. Data Sum (00)'!$B$3:$N$17,3,FALSE)</f>
        <v>175913</v>
      </c>
      <c r="D63" s="30">
        <f>VLOOKUP($B63,'Reg. Data Sum (00)'!$B$51:$N$65,3,FALSE)</f>
        <v>0.88020404826815657</v>
      </c>
      <c r="E63" s="29">
        <f>VLOOKUP($B63,'Reg. Data Sum (00)'!$B$35:$N$49,3,FALSE)</f>
        <v>43339.558855798037</v>
      </c>
      <c r="F63" s="59">
        <f>VLOOKUP($B63,'Reg. Data Sum (00)'!$B$35:$C$49,2,FALSE)</f>
        <v>52573.385640935463</v>
      </c>
    </row>
    <row r="64" spans="2:19" x14ac:dyDescent="0.25">
      <c r="B64" s="115" t="s">
        <v>45</v>
      </c>
      <c r="C64" s="31">
        <f>VLOOKUP($B64,'Reg. Data Sum (00)'!$B$3:$N$17,3,FALSE)</f>
        <v>132809</v>
      </c>
      <c r="D64" s="30">
        <f>VLOOKUP($B64,'Reg. Data Sum (00)'!$B$51:$N$65,3,FALSE)</f>
        <v>1.1516965272795532</v>
      </c>
      <c r="E64" s="29">
        <f>VLOOKUP($B64,'Reg. Data Sum (00)'!$B$35:$N$49,3,FALSE)</f>
        <v>34076.698747825823</v>
      </c>
      <c r="F64" s="59">
        <f>VLOOKUP($B64,'Reg. Data Sum (00)'!$B$35:$C$49,2,FALSE)</f>
        <v>36304.365829059265</v>
      </c>
    </row>
    <row r="65" spans="2:11" x14ac:dyDescent="0.25">
      <c r="B65" s="116" t="s">
        <v>6</v>
      </c>
      <c r="C65" s="31">
        <f>VLOOKUP($B65,'Reg. Data Sum (00)'!$B$3:$N$17,3,FALSE)</f>
        <v>118976</v>
      </c>
      <c r="D65" s="30">
        <f>VLOOKUP($B65,'Reg. Data Sum (00)'!$B$51:$N$65,3,FALSE)</f>
        <v>1.0873353852949852</v>
      </c>
      <c r="E65" s="29">
        <f>VLOOKUP($B65,'Reg. Data Sum (00)'!$B$35:$N$49,3,FALSE)</f>
        <v>25753.415050094136</v>
      </c>
      <c r="F65" s="59">
        <f>VLOOKUP($B65,'Reg. Data Sum (00)'!$B$35:$C$49,2,FALSE)</f>
        <v>22357.801118619751</v>
      </c>
    </row>
    <row r="66" spans="2:11" x14ac:dyDescent="0.25">
      <c r="B66" s="116" t="s">
        <v>4</v>
      </c>
      <c r="C66" s="31">
        <f>VLOOKUP($B66,'Reg. Data Sum (00)'!$B$3:$N$17,3,FALSE)</f>
        <v>118392</v>
      </c>
      <c r="D66" s="30">
        <f>VLOOKUP($B66,'Reg. Data Sum (00)'!$B$51:$N$65,3,FALSE)</f>
        <v>1.2383748535903945</v>
      </c>
      <c r="E66" s="29">
        <f>VLOOKUP($B66,'Reg. Data Sum (00)'!$B$35:$N$49,3,FALSE)</f>
        <v>75445.069540171637</v>
      </c>
      <c r="F66" s="59">
        <f>VLOOKUP($B66,'Reg. Data Sum (00)'!$B$35:$C$49,2,FALSE)</f>
        <v>58584.908497267759</v>
      </c>
    </row>
    <row r="67" spans="2:11" ht="15.75" thickBot="1" x14ac:dyDescent="0.3">
      <c r="B67" s="125" t="s">
        <v>12</v>
      </c>
      <c r="C67" s="28">
        <f>VLOOKUP($B67,'Reg. Data Sum (00)'!$B$3:$N$17,3,FALSE)</f>
        <v>23262</v>
      </c>
      <c r="D67" s="27">
        <f>VLOOKUP($B67,'Reg. Data Sum (00)'!$B$51:$N$65,3,FALSE)</f>
        <v>0.51674543895340297</v>
      </c>
      <c r="E67" s="26">
        <f>VLOOKUP($B67,'Reg. Data Sum (00)'!$B$35:$N$49,3,FALSE)</f>
        <v>29380.431648181584</v>
      </c>
      <c r="F67" s="61">
        <f>VLOOKUP($B67,'Reg. Data Sum (00)'!$B$35:$C$49,2,FALSE)</f>
        <v>30993.805499174454</v>
      </c>
    </row>
    <row r="68" spans="2:11" x14ac:dyDescent="0.25">
      <c r="B68" s="24" t="s">
        <v>25</v>
      </c>
      <c r="C68" s="25"/>
      <c r="D68" s="25"/>
      <c r="E68" s="25"/>
      <c r="F68" s="25"/>
    </row>
    <row r="69" spans="2:11" x14ac:dyDescent="0.25">
      <c r="B69" s="24" t="s">
        <v>23</v>
      </c>
      <c r="C69" s="23"/>
      <c r="D69" s="23"/>
      <c r="E69" s="23"/>
      <c r="F69" s="23"/>
    </row>
    <row r="70" spans="2:11" x14ac:dyDescent="0.25">
      <c r="B70" s="24"/>
      <c r="C70" s="23"/>
      <c r="D70" s="23"/>
      <c r="E70" s="23"/>
      <c r="F70" s="23"/>
    </row>
    <row r="71" spans="2:11" ht="15.75" thickBot="1" x14ac:dyDescent="0.3">
      <c r="B71" s="39" t="s">
        <v>132</v>
      </c>
      <c r="C71" s="23"/>
      <c r="D71" s="23"/>
      <c r="E71" s="23"/>
      <c r="F71" s="23"/>
    </row>
    <row r="72" spans="2:11" ht="26.25" x14ac:dyDescent="0.25">
      <c r="B72" s="74" t="s">
        <v>21</v>
      </c>
      <c r="C72" s="75" t="s">
        <v>30</v>
      </c>
      <c r="D72" s="75" t="s">
        <v>22</v>
      </c>
      <c r="E72" s="75" t="s">
        <v>47</v>
      </c>
      <c r="F72" s="76" t="s">
        <v>29</v>
      </c>
    </row>
    <row r="73" spans="2:11" x14ac:dyDescent="0.25">
      <c r="B73" s="115" t="s">
        <v>46</v>
      </c>
      <c r="C73" s="31">
        <f>VLOOKUP($B73,'Reg. Data Sum (00)'!$B$3:$N$17,4,FALSE)</f>
        <v>183418</v>
      </c>
      <c r="D73" s="30">
        <f>VLOOKUP($B73,'Reg. Data Sum (00)'!$B$51:$N$65,4,FALSE)</f>
        <v>13.059642466733699</v>
      </c>
      <c r="E73" s="29">
        <f>VLOOKUP($B73,'Reg. Data Sum (00)'!$B$35:$N$49,4,FALSE)</f>
        <v>61207.280283287357</v>
      </c>
      <c r="F73" s="59">
        <f>VLOOKUP($B73,'Reg. Data Sum (00)'!$B$35:$C$49,2,FALSE)</f>
        <v>46250.843665839639</v>
      </c>
    </row>
    <row r="74" spans="2:11" x14ac:dyDescent="0.25">
      <c r="B74" s="116" t="s">
        <v>9</v>
      </c>
      <c r="C74" s="31">
        <f>VLOOKUP($B74,'Reg. Data Sum (00)'!$B$3:$N$17,4,FALSE)</f>
        <v>134311</v>
      </c>
      <c r="D74" s="30">
        <f>VLOOKUP($B74,'Reg. Data Sum (00)'!$B$51:$N$65,4,FALSE)</f>
        <v>1.6482001568401867</v>
      </c>
      <c r="E74" s="29">
        <f>VLOOKUP($B74,'Reg. Data Sum (00)'!$B$35:$N$49,4,FALSE)</f>
        <v>60648.292306661402</v>
      </c>
      <c r="F74" s="59">
        <f>VLOOKUP($B74,'Reg. Data Sum (00)'!$B$35:$C$49,2,FALSE)</f>
        <v>42364.806567913402</v>
      </c>
      <c r="K74" s="29"/>
    </row>
    <row r="75" spans="2:11" x14ac:dyDescent="0.25">
      <c r="B75" s="116" t="s">
        <v>8</v>
      </c>
      <c r="C75" s="31">
        <f>VLOOKUP($B75,'Reg. Data Sum (00)'!$B$3:$N$17,4,FALSE)</f>
        <v>77236</v>
      </c>
      <c r="D75" s="30">
        <f>VLOOKUP($B75,'Reg. Data Sum (00)'!$B$51:$N$65,4,FALSE)</f>
        <v>1.0971760102761292</v>
      </c>
      <c r="E75" s="29">
        <f>VLOOKUP($B75,'Reg. Data Sum (00)'!$B$35:$N$49,4,FALSE)</f>
        <v>38832.433385985809</v>
      </c>
      <c r="F75" s="59">
        <f>VLOOKUP($B75,'Reg. Data Sum (00)'!$B$35:$C$49,2,FALSE)</f>
        <v>31328.018048168204</v>
      </c>
    </row>
    <row r="76" spans="2:11" x14ac:dyDescent="0.25">
      <c r="B76" s="116" t="s">
        <v>6</v>
      </c>
      <c r="C76" s="31">
        <f>VLOOKUP($B76,'Reg. Data Sum (00)'!$B$3:$N$17,4,FALSE)</f>
        <v>51217</v>
      </c>
      <c r="D76" s="30">
        <f>VLOOKUP($B76,'Reg. Data Sum (00)'!$B$51:$N$65,4,FALSE)</f>
        <v>2.5213538913206488</v>
      </c>
      <c r="E76" s="29">
        <f>VLOOKUP($B76,'Reg. Data Sum (00)'!$B$35:$N$49,4,FALSE)</f>
        <v>47615.120936407831</v>
      </c>
      <c r="F76" s="59">
        <f>VLOOKUP($B76,'Reg. Data Sum (00)'!$B$35:$C$49,2,FALSE)</f>
        <v>22357.801118619751</v>
      </c>
    </row>
    <row r="77" spans="2:11" x14ac:dyDescent="0.25">
      <c r="B77" s="116" t="s">
        <v>7</v>
      </c>
      <c r="C77" s="31">
        <f>VLOOKUP($B77,'Reg. Data Sum (00)'!$B$3:$N$17,4,FALSE)</f>
        <v>49682</v>
      </c>
      <c r="D77" s="30">
        <f>VLOOKUP($B77,'Reg. Data Sum (00)'!$B$51:$N$65,4,FALSE)</f>
        <v>0.85464141473526256</v>
      </c>
      <c r="E77" s="29">
        <f>VLOOKUP($B77,'Reg. Data Sum (00)'!$B$35:$N$49,4,FALSE)</f>
        <v>23500.190169477879</v>
      </c>
      <c r="F77" s="59">
        <f>VLOOKUP($B77,'Reg. Data Sum (00)'!$B$35:$C$49,2,FALSE)</f>
        <v>15109.247410405329</v>
      </c>
    </row>
    <row r="78" spans="2:11" x14ac:dyDescent="0.25">
      <c r="B78" s="115" t="s">
        <v>45</v>
      </c>
      <c r="C78" s="31">
        <f>VLOOKUP($B78,'Reg. Data Sum (00)'!$B$3:$N$17,4,FALSE)</f>
        <v>32018</v>
      </c>
      <c r="D78" s="30">
        <f>VLOOKUP($B78,'Reg. Data Sum (00)'!$B$51:$N$65,4,FALSE)</f>
        <v>1.4956165534521417</v>
      </c>
      <c r="E78" s="29">
        <f>VLOOKUP($B78,'Reg. Data Sum (00)'!$B$35:$N$49,4,FALSE)</f>
        <v>43534.657942407393</v>
      </c>
      <c r="F78" s="59">
        <f>VLOOKUP($B78,'Reg. Data Sum (00)'!$B$35:$C$49,2,FALSE)</f>
        <v>36304.365829059265</v>
      </c>
    </row>
    <row r="79" spans="2:11" x14ac:dyDescent="0.25">
      <c r="B79" s="116" t="s">
        <v>11</v>
      </c>
      <c r="C79" s="31">
        <f>VLOOKUP($B79,'Reg. Data Sum (00)'!$B$3:$N$17,4,FALSE)</f>
        <v>28684</v>
      </c>
      <c r="D79" s="30">
        <f>VLOOKUP($B79,'Reg. Data Sum (00)'!$B$51:$N$65,4,FALSE)</f>
        <v>0.22689536277201391</v>
      </c>
      <c r="E79" s="29">
        <f>VLOOKUP($B79,'Reg. Data Sum (00)'!$B$35:$N$49,4,FALSE)</f>
        <v>36458.851206247382</v>
      </c>
      <c r="F79" s="59">
        <f>VLOOKUP($B79,'Reg. Data Sum (00)'!$B$35:$C$49,2,FALSE)</f>
        <v>30906.749657274253</v>
      </c>
    </row>
    <row r="80" spans="2:11" x14ac:dyDescent="0.25">
      <c r="B80" s="116" t="s">
        <v>10</v>
      </c>
      <c r="C80" s="31">
        <f>VLOOKUP($B80,'Reg. Data Sum (00)'!$B$3:$N$17,4,FALSE)</f>
        <v>27572</v>
      </c>
      <c r="D80" s="30">
        <f>VLOOKUP($B80,'Reg. Data Sum (00)'!$B$51:$N$65,4,FALSE)</f>
        <v>0.74313755409558024</v>
      </c>
      <c r="E80" s="29">
        <f>VLOOKUP($B80,'Reg. Data Sum (00)'!$B$35:$N$49,4,FALSE)</f>
        <v>74407.025460612218</v>
      </c>
      <c r="F80" s="59">
        <f>VLOOKUP($B80,'Reg. Data Sum (00)'!$B$35:$C$49,2,FALSE)</f>
        <v>52573.385640935463</v>
      </c>
    </row>
    <row r="81" spans="2:6" x14ac:dyDescent="0.25">
      <c r="B81" s="116" t="s">
        <v>4</v>
      </c>
      <c r="C81" s="31">
        <f>VLOOKUP($B81,'Reg. Data Sum (00)'!$B$3:$N$17,4,FALSE)</f>
        <v>25627</v>
      </c>
      <c r="D81" s="30">
        <f>VLOOKUP($B81,'Reg. Data Sum (00)'!$B$51:$N$65,4,FALSE)</f>
        <v>1.443919723273291</v>
      </c>
      <c r="E81" s="29">
        <f>VLOOKUP($B81,'Reg. Data Sum (00)'!$B$35:$N$49,4,FALSE)</f>
        <v>70833.297147539706</v>
      </c>
      <c r="F81" s="59">
        <f>VLOOKUP($B81,'Reg. Data Sum (00)'!$B$35:$C$49,2,FALSE)</f>
        <v>58584.908497267759</v>
      </c>
    </row>
    <row r="82" spans="2:6" x14ac:dyDescent="0.25">
      <c r="B82" s="116" t="s">
        <v>2</v>
      </c>
      <c r="C82" s="31">
        <f>VLOOKUP($B82,'Reg. Data Sum (00)'!$B$3:$N$17,4,FALSE)</f>
        <v>11295</v>
      </c>
      <c r="D82" s="30">
        <f>VLOOKUP($B82,'Reg. Data Sum (00)'!$B$51:$N$65,4,FALSE)</f>
        <v>0.34658230083365604</v>
      </c>
      <c r="E82" s="29">
        <f>VLOOKUP($B82,'Reg. Data Sum (00)'!$B$35:$N$49,4,FALSE)</f>
        <v>40802.399911465247</v>
      </c>
      <c r="F82" s="59">
        <f>VLOOKUP($B82,'Reg. Data Sum (00)'!$B$35:$C$49,2,FALSE)</f>
        <v>36937.864760934543</v>
      </c>
    </row>
    <row r="83" spans="2:6" x14ac:dyDescent="0.25">
      <c r="B83" s="116" t="s">
        <v>44</v>
      </c>
      <c r="C83" s="31">
        <f>VLOOKUP($B83,'Reg. Data Sum (00)'!$B$3:$N$17,4,FALSE)</f>
        <v>4425</v>
      </c>
      <c r="D83" s="30">
        <f>VLOOKUP($B83,'Reg. Data Sum (00)'!$B$51:$N$65,4,FALSE)</f>
        <v>7.1596611566159957E-2</v>
      </c>
      <c r="E83" s="29">
        <f>VLOOKUP($B83,'Reg. Data Sum (00)'!$B$35:$N$49,4,FALSE)</f>
        <v>52299.897175141246</v>
      </c>
      <c r="F83" s="59">
        <f>VLOOKUP($B83,'Reg. Data Sum (00)'!$B$35:$C$49,2,FALSE)</f>
        <v>32375.401482338828</v>
      </c>
    </row>
    <row r="84" spans="2:6" x14ac:dyDescent="0.25">
      <c r="B84" s="116" t="s">
        <v>3</v>
      </c>
      <c r="C84" s="31">
        <f>VLOOKUP($B84,'Reg. Data Sum (00)'!$B$3:$N$17,4,FALSE)</f>
        <v>3710</v>
      </c>
      <c r="D84" s="30">
        <f>VLOOKUP($B84,'Reg. Data Sum (00)'!$B$51:$N$65,4,FALSE)</f>
        <v>4.3744901811940969E-2</v>
      </c>
      <c r="E84" s="29">
        <f>VLOOKUP($B84,'Reg. Data Sum (00)'!$B$35:$N$49,4,FALSE)</f>
        <v>72648.381671159033</v>
      </c>
      <c r="F84" s="59">
        <f>VLOOKUP($B84,'Reg. Data Sum (00)'!$B$35:$C$49,2,FALSE)</f>
        <v>42956.032837478902</v>
      </c>
    </row>
    <row r="85" spans="2:6" ht="15.75" thickBot="1" x14ac:dyDescent="0.3">
      <c r="B85" s="125" t="s">
        <v>12</v>
      </c>
      <c r="C85" s="28">
        <f>VLOOKUP($B85,'Reg. Data Sum (00)'!$B$3:$N$17,4,FALSE)</f>
        <v>60</v>
      </c>
      <c r="D85" s="27">
        <f>VLOOKUP($B85,'Reg. Data Sum (00)'!$B$51:$N$65,4,FALSE)</f>
        <v>7.1795357657141907E-3</v>
      </c>
      <c r="E85" s="63" t="s">
        <v>48</v>
      </c>
      <c r="F85" s="61">
        <f>VLOOKUP($B85,'Reg. Data Sum (00)'!$B$35:$C$49,2,FALSE)</f>
        <v>30993.805499174454</v>
      </c>
    </row>
    <row r="86" spans="2:6" x14ac:dyDescent="0.25">
      <c r="B86" s="24" t="s">
        <v>25</v>
      </c>
      <c r="C86" s="25"/>
      <c r="D86" s="25"/>
      <c r="E86" s="25"/>
      <c r="F86" s="25"/>
    </row>
    <row r="87" spans="2:6" x14ac:dyDescent="0.25">
      <c r="B87" s="24" t="s">
        <v>23</v>
      </c>
      <c r="C87" s="23"/>
      <c r="D87" s="23"/>
      <c r="E87" s="23"/>
      <c r="F87" s="23"/>
    </row>
    <row r="88" spans="2:6" x14ac:dyDescent="0.25">
      <c r="B88" s="23"/>
      <c r="C88" s="23"/>
      <c r="D88" s="23"/>
      <c r="E88" s="23"/>
      <c r="F88" s="23"/>
    </row>
    <row r="89" spans="2:6" ht="15.75" thickBot="1" x14ac:dyDescent="0.3">
      <c r="B89" s="39" t="s">
        <v>133</v>
      </c>
      <c r="C89" s="23"/>
      <c r="D89" s="23"/>
      <c r="E89" s="23"/>
      <c r="F89" s="23"/>
    </row>
    <row r="90" spans="2:6" ht="26.25" x14ac:dyDescent="0.25">
      <c r="B90" s="77" t="s">
        <v>21</v>
      </c>
      <c r="C90" s="78" t="s">
        <v>30</v>
      </c>
      <c r="D90" s="78" t="s">
        <v>22</v>
      </c>
      <c r="E90" s="78" t="s">
        <v>66</v>
      </c>
      <c r="F90" s="79" t="s">
        <v>29</v>
      </c>
    </row>
    <row r="91" spans="2:6" x14ac:dyDescent="0.25">
      <c r="B91" s="116" t="s">
        <v>11</v>
      </c>
      <c r="C91" s="31">
        <f>VLOOKUP($B91,'Reg. Data Sum (00)'!$B$3:$N$17,5,FALSE)</f>
        <v>858150</v>
      </c>
      <c r="D91" s="30">
        <f>VLOOKUP($B91,'Reg. Data Sum (00)'!$B$51:$N$65,5,FALSE)</f>
        <v>1.1034632864172804</v>
      </c>
      <c r="E91" s="29">
        <f>VLOOKUP($B91,'Reg. Data Sum (00)'!$B$35:$N$49,5,FALSE)</f>
        <v>33760.006491872053</v>
      </c>
      <c r="F91" s="59">
        <f>VLOOKUP($B91,'Reg. Data Sum (00)'!$B$35:$C$49,2,FALSE)</f>
        <v>30906.749657274253</v>
      </c>
    </row>
    <row r="92" spans="2:6" x14ac:dyDescent="0.25">
      <c r="B92" s="116" t="s">
        <v>9</v>
      </c>
      <c r="C92" s="31">
        <f>VLOOKUP($B92,'Reg. Data Sum (00)'!$B$3:$N$17,5,FALSE)</f>
        <v>541453</v>
      </c>
      <c r="D92" s="30">
        <f>VLOOKUP($B92,'Reg. Data Sum (00)'!$B$51:$N$65,5,FALSE)</f>
        <v>1.0801098039442483</v>
      </c>
      <c r="E92" s="29">
        <f>VLOOKUP($B92,'Reg. Data Sum (00)'!$B$35:$N$49,5,FALSE)</f>
        <v>39511.727058488919</v>
      </c>
      <c r="F92" s="59">
        <f>VLOOKUP($B92,'Reg. Data Sum (00)'!$B$35:$C$49,2,FALSE)</f>
        <v>42364.806567913402</v>
      </c>
    </row>
    <row r="93" spans="2:6" x14ac:dyDescent="0.25">
      <c r="B93" s="116" t="s">
        <v>8</v>
      </c>
      <c r="C93" s="31">
        <f>VLOOKUP($B93,'Reg. Data Sum (00)'!$B$3:$N$17,5,FALSE)</f>
        <v>332377</v>
      </c>
      <c r="D93" s="30">
        <f>VLOOKUP($B93,'Reg. Data Sum (00)'!$B$51:$N$65,5,FALSE)</f>
        <v>0.76753160594173941</v>
      </c>
      <c r="E93" s="29">
        <f>VLOOKUP($B93,'Reg. Data Sum (00)'!$B$35:$N$49,5,FALSE)</f>
        <v>32265.362082815598</v>
      </c>
      <c r="F93" s="59">
        <f>VLOOKUP($B93,'Reg. Data Sum (00)'!$B$35:$C$49,2,FALSE)</f>
        <v>31328.018048168204</v>
      </c>
    </row>
    <row r="94" spans="2:6" x14ac:dyDescent="0.25">
      <c r="B94" s="116" t="s">
        <v>44</v>
      </c>
      <c r="C94" s="31">
        <f>VLOOKUP($B94,'Reg. Data Sum (00)'!$B$3:$N$17,5,FALSE)</f>
        <v>351627</v>
      </c>
      <c r="D94" s="30">
        <f>VLOOKUP($B94,'Reg. Data Sum (00)'!$B$51:$N$65,5,FALSE)</f>
        <v>0.924847622918896</v>
      </c>
      <c r="E94" s="29">
        <f>VLOOKUP($B94,'Reg. Data Sum (00)'!$B$35:$N$49,5,FALSE)</f>
        <v>28523.204702710544</v>
      </c>
      <c r="F94" s="59">
        <f>VLOOKUP($B94,'Reg. Data Sum (00)'!$B$35:$C$49,2,FALSE)</f>
        <v>32375.401482338828</v>
      </c>
    </row>
    <row r="95" spans="2:6" x14ac:dyDescent="0.25">
      <c r="B95" s="116" t="s">
        <v>7</v>
      </c>
      <c r="C95" s="31">
        <f>VLOOKUP($B95,'Reg. Data Sum (00)'!$B$3:$N$17,5,FALSE)</f>
        <v>335106</v>
      </c>
      <c r="D95" s="30">
        <f>VLOOKUP($B95,'Reg. Data Sum (00)'!$B$51:$N$65,5,FALSE)</f>
        <v>0.93707821781934053</v>
      </c>
      <c r="E95" s="29">
        <f>VLOOKUP($B95,'Reg. Data Sum (00)'!$B$35:$N$49,5,FALSE)</f>
        <v>14519.925548930785</v>
      </c>
      <c r="F95" s="59">
        <f>VLOOKUP($B95,'Reg. Data Sum (00)'!$B$35:$C$49,2,FALSE)</f>
        <v>15109.247410405329</v>
      </c>
    </row>
    <row r="96" spans="2:6" x14ac:dyDescent="0.25">
      <c r="B96" s="116" t="s">
        <v>3</v>
      </c>
      <c r="C96" s="31">
        <f>VLOOKUP($B96,'Reg. Data Sum (00)'!$B$3:$N$17,5,FALSE)</f>
        <v>534624</v>
      </c>
      <c r="D96" s="30">
        <f>VLOOKUP($B96,'Reg. Data Sum (00)'!$B$51:$N$65,5,FALSE)</f>
        <v>1.0247330953222364</v>
      </c>
      <c r="E96" s="29">
        <f>VLOOKUP($B96,'Reg. Data Sum (00)'!$B$35:$N$49,5,FALSE)</f>
        <v>36458.01788172622</v>
      </c>
      <c r="F96" s="59">
        <f>VLOOKUP($B96,'Reg. Data Sum (00)'!$B$35:$C$49,2,FALSE)</f>
        <v>42956.032837478902</v>
      </c>
    </row>
    <row r="97" spans="2:6" x14ac:dyDescent="0.25">
      <c r="B97" s="116" t="s">
        <v>10</v>
      </c>
      <c r="C97" s="31">
        <f>VLOOKUP($B97,'Reg. Data Sum (00)'!$B$3:$N$17,5,FALSE)</f>
        <v>207154</v>
      </c>
      <c r="D97" s="30">
        <f>VLOOKUP($B97,'Reg. Data Sum (00)'!$B$51:$N$65,5,FALSE)</f>
        <v>0.90761786940532874</v>
      </c>
      <c r="E97" s="29">
        <f>VLOOKUP($B97,'Reg. Data Sum (00)'!$B$35:$N$49,5,FALSE)</f>
        <v>47197.344642150281</v>
      </c>
      <c r="F97" s="59">
        <f>VLOOKUP($B97,'Reg. Data Sum (00)'!$B$35:$C$49,2,FALSE)</f>
        <v>52573.385640935463</v>
      </c>
    </row>
    <row r="98" spans="2:6" x14ac:dyDescent="0.25">
      <c r="B98" s="116" t="s">
        <v>2</v>
      </c>
      <c r="C98" s="31">
        <f>VLOOKUP($B98,'Reg. Data Sum (00)'!$B$3:$N$17,5,FALSE)</f>
        <v>205993</v>
      </c>
      <c r="D98" s="30">
        <f>VLOOKUP($B98,'Reg. Data Sum (00)'!$B$51:$N$65,5,FALSE)</f>
        <v>1.0274989412736306</v>
      </c>
      <c r="E98" s="29">
        <f>VLOOKUP($B98,'Reg. Data Sum (00)'!$B$35:$N$49,5,FALSE)</f>
        <v>34320.35764807542</v>
      </c>
      <c r="F98" s="59">
        <f>VLOOKUP($B98,'Reg. Data Sum (00)'!$B$35:$C$49,2,FALSE)</f>
        <v>36937.864760934543</v>
      </c>
    </row>
    <row r="99" spans="2:6" x14ac:dyDescent="0.25">
      <c r="B99" s="115" t="s">
        <v>45</v>
      </c>
      <c r="C99" s="31">
        <f>VLOOKUP($B99,'Reg. Data Sum (00)'!$B$3:$N$17,5,FALSE)</f>
        <v>141867</v>
      </c>
      <c r="D99" s="30">
        <f>VLOOKUP($B99,'Reg. Data Sum (00)'!$B$51:$N$65,5,FALSE)</f>
        <v>1.077249306651177</v>
      </c>
      <c r="E99" s="29">
        <f>VLOOKUP($B99,'Reg. Data Sum (00)'!$B$35:$N$49,5,FALSE)</f>
        <v>30620.38053951941</v>
      </c>
      <c r="F99" s="59">
        <f>VLOOKUP($B99,'Reg. Data Sum (00)'!$B$35:$C$49,2,FALSE)</f>
        <v>36304.365829059265</v>
      </c>
    </row>
    <row r="100" spans="2:6" x14ac:dyDescent="0.25">
      <c r="B100" s="115" t="s">
        <v>46</v>
      </c>
      <c r="C100" s="31">
        <f>VLOOKUP($B100,'Reg. Data Sum (00)'!$B$3:$N$17,5,FALSE)</f>
        <v>97701</v>
      </c>
      <c r="D100" s="30">
        <f>VLOOKUP($B100,'Reg. Data Sum (00)'!$B$51:$N$65,5,FALSE)</f>
        <v>1.1308294702809714</v>
      </c>
      <c r="E100" s="29">
        <f>VLOOKUP($B100,'Reg. Data Sum (00)'!$B$35:$N$49,5,FALSE)</f>
        <v>44044.347693472941</v>
      </c>
      <c r="F100" s="59">
        <f>VLOOKUP($B100,'Reg. Data Sum (00)'!$B$35:$C$49,2,FALSE)</f>
        <v>46250.843665839639</v>
      </c>
    </row>
    <row r="101" spans="2:6" x14ac:dyDescent="0.25">
      <c r="B101" s="116" t="s">
        <v>4</v>
      </c>
      <c r="C101" s="31">
        <f>VLOOKUP($B101,'Reg. Data Sum (00)'!$B$3:$N$17,5,FALSE)</f>
        <v>144188</v>
      </c>
      <c r="D101" s="30">
        <f>VLOOKUP($B101,'Reg. Data Sum (00)'!$B$51:$N$65,5,FALSE)</f>
        <v>1.3206361250937673</v>
      </c>
      <c r="E101" s="29">
        <f>VLOOKUP($B101,'Reg. Data Sum (00)'!$B$35:$N$49,5,FALSE)</f>
        <v>59880.610820595335</v>
      </c>
      <c r="F101" s="59">
        <f>VLOOKUP($B101,'Reg. Data Sum (00)'!$B$35:$C$49,2,FALSE)</f>
        <v>58584.908497267759</v>
      </c>
    </row>
    <row r="102" spans="2:6" x14ac:dyDescent="0.25">
      <c r="B102" s="116" t="s">
        <v>6</v>
      </c>
      <c r="C102" s="31">
        <f>VLOOKUP($B102,'Reg. Data Sum (00)'!$B$3:$N$17,5,FALSE)</f>
        <v>99863</v>
      </c>
      <c r="D102" s="30">
        <f>VLOOKUP($B102,'Reg. Data Sum (00)'!$B$51:$N$65,5,FALSE)</f>
        <v>0.79915874097000161</v>
      </c>
      <c r="E102" s="29">
        <f>VLOOKUP($B102,'Reg. Data Sum (00)'!$B$35:$N$49,5,FALSE)</f>
        <v>23101.784795169384</v>
      </c>
      <c r="F102" s="59">
        <f>VLOOKUP($B102,'Reg. Data Sum (00)'!$B$35:$C$49,2,FALSE)</f>
        <v>22357.801118619751</v>
      </c>
    </row>
    <row r="103" spans="2:6" ht="15.75" thickBot="1" x14ac:dyDescent="0.3">
      <c r="B103" s="125" t="s">
        <v>12</v>
      </c>
      <c r="C103" s="28">
        <f>VLOOKUP($B103,'Reg. Data Sum (00)'!$B$3:$N$17,5,FALSE)</f>
        <v>36048</v>
      </c>
      <c r="D103" s="27">
        <f>VLOOKUP($B103,'Reg. Data Sum (00)'!$B$51:$N$65,5,FALSE)</f>
        <v>0.70118894860465186</v>
      </c>
      <c r="E103" s="26">
        <f>VLOOKUP($B103,'Reg. Data Sum (00)'!$B$35:$N$49,5,FALSE)</f>
        <v>26392.720372836218</v>
      </c>
      <c r="F103" s="61">
        <f>VLOOKUP($B103,'Reg. Data Sum (00)'!$B$35:$C$49,2,FALSE)</f>
        <v>30993.805499174454</v>
      </c>
    </row>
    <row r="104" spans="2:6" x14ac:dyDescent="0.25">
      <c r="B104" s="24" t="s">
        <v>25</v>
      </c>
      <c r="C104" s="25"/>
      <c r="D104" s="25"/>
      <c r="E104" s="25"/>
      <c r="F104" s="25"/>
    </row>
    <row r="105" spans="2:6" x14ac:dyDescent="0.25">
      <c r="B105" s="24" t="s">
        <v>23</v>
      </c>
      <c r="C105" s="23"/>
      <c r="D105" s="23"/>
      <c r="E105" s="23"/>
      <c r="F105" s="23"/>
    </row>
    <row r="106" spans="2:6" x14ac:dyDescent="0.25">
      <c r="B106" s="23"/>
      <c r="C106" s="23"/>
      <c r="D106" s="23"/>
      <c r="E106" s="23"/>
      <c r="F106" s="23"/>
    </row>
    <row r="107" spans="2:6" ht="15.75" thickBot="1" x14ac:dyDescent="0.3">
      <c r="B107" s="39" t="s">
        <v>134</v>
      </c>
      <c r="C107" s="23"/>
      <c r="D107" s="23"/>
      <c r="E107" s="23"/>
      <c r="F107" s="23"/>
    </row>
    <row r="108" spans="2:6" ht="26.25" x14ac:dyDescent="0.25">
      <c r="B108" s="80" t="s">
        <v>21</v>
      </c>
      <c r="C108" s="81" t="s">
        <v>30</v>
      </c>
      <c r="D108" s="82" t="s">
        <v>22</v>
      </c>
      <c r="E108" s="81" t="s">
        <v>65</v>
      </c>
      <c r="F108" s="83" t="s">
        <v>29</v>
      </c>
    </row>
    <row r="109" spans="2:6" x14ac:dyDescent="0.25">
      <c r="B109" s="116" t="s">
        <v>11</v>
      </c>
      <c r="C109" s="31">
        <f>VLOOKUP($B109,'Reg. Data Sum (00)'!$B$3:$N$17,6,FALSE)</f>
        <v>386047</v>
      </c>
      <c r="D109" s="30">
        <f>VLOOKUP($B109,'Reg. Data Sum (00)'!$B$51:$N$65,6,FALSE)</f>
        <v>1.1046822110177705</v>
      </c>
      <c r="E109" s="29">
        <f>VLOOKUP($B109,'Reg. Data Sum (00)'!$B$35:$N$49,6,FALSE)</f>
        <v>27032.469590490276</v>
      </c>
      <c r="F109" s="59">
        <f>VLOOKUP($B109,'Reg. Data Sum (00)'!$B$35:$C$49,2,FALSE)</f>
        <v>30906.749657274253</v>
      </c>
    </row>
    <row r="110" spans="2:6" x14ac:dyDescent="0.25">
      <c r="B110" s="116" t="s">
        <v>8</v>
      </c>
      <c r="C110" s="31">
        <f>VLOOKUP($B110,'Reg. Data Sum (00)'!$B$3:$N$17,6,FALSE)</f>
        <v>187853</v>
      </c>
      <c r="D110" s="30">
        <f>VLOOKUP($B110,'Reg. Data Sum (00)'!$B$51:$N$65,6,FALSE)</f>
        <v>0.9653525251197379</v>
      </c>
      <c r="E110" s="29">
        <f>VLOOKUP($B110,'Reg. Data Sum (00)'!$B$35:$N$49,6,FALSE)</f>
        <v>28918.120950956334</v>
      </c>
      <c r="F110" s="59">
        <f>VLOOKUP($B110,'Reg. Data Sum (00)'!$B$35:$C$49,2,FALSE)</f>
        <v>31328.018048168204</v>
      </c>
    </row>
    <row r="111" spans="2:6" x14ac:dyDescent="0.25">
      <c r="B111" s="116" t="s">
        <v>3</v>
      </c>
      <c r="C111" s="31">
        <f>VLOOKUP($B111,'Reg. Data Sum (00)'!$B$3:$N$17,6,FALSE)</f>
        <v>309757</v>
      </c>
      <c r="D111" s="30">
        <f>VLOOKUP($B111,'Reg. Data Sum (00)'!$B$51:$N$65,6,FALSE)</f>
        <v>1.3212528540673658</v>
      </c>
      <c r="E111" s="29">
        <f>VLOOKUP($B111,'Reg. Data Sum (00)'!$B$35:$N$49,6,FALSE)</f>
        <v>37070.967203323897</v>
      </c>
      <c r="F111" s="59">
        <f>VLOOKUP($B111,'Reg. Data Sum (00)'!$B$35:$C$49,2,FALSE)</f>
        <v>42956.032837478902</v>
      </c>
    </row>
    <row r="112" spans="2:6" x14ac:dyDescent="0.25">
      <c r="B112" s="116" t="s">
        <v>9</v>
      </c>
      <c r="C112" s="31">
        <f>VLOOKUP($B112,'Reg. Data Sum (00)'!$B$3:$N$17,6,FALSE)</f>
        <v>163501</v>
      </c>
      <c r="D112" s="30">
        <f>VLOOKUP($B112,'Reg. Data Sum (00)'!$B$51:$N$65,6,FALSE)</f>
        <v>0.72582187716362689</v>
      </c>
      <c r="E112" s="29">
        <f>VLOOKUP($B112,'Reg. Data Sum (00)'!$B$35:$N$49,6,FALSE)</f>
        <v>28789.057388028206</v>
      </c>
      <c r="F112" s="59">
        <f>VLOOKUP($B112,'Reg. Data Sum (00)'!$B$35:$C$49,2,FALSE)</f>
        <v>42364.806567913402</v>
      </c>
    </row>
    <row r="113" spans="2:6" x14ac:dyDescent="0.25">
      <c r="B113" s="116" t="s">
        <v>44</v>
      </c>
      <c r="C113" s="31">
        <f>VLOOKUP($B113,'Reg. Data Sum (00)'!$B$3:$N$17,6,FALSE)</f>
        <v>166011</v>
      </c>
      <c r="D113" s="30">
        <f>VLOOKUP($B113,'Reg. Data Sum (00)'!$B$51:$N$65,6,FALSE)</f>
        <v>0.97168910251491925</v>
      </c>
      <c r="E113" s="29">
        <f>VLOOKUP($B113,'Reg. Data Sum (00)'!$B$35:$N$49,6,FALSE)</f>
        <v>25205.445410243901</v>
      </c>
      <c r="F113" s="59">
        <f>VLOOKUP($B113,'Reg. Data Sum (00)'!$B$35:$C$49,2,FALSE)</f>
        <v>32375.401482338828</v>
      </c>
    </row>
    <row r="114" spans="2:6" x14ac:dyDescent="0.25">
      <c r="B114" s="116" t="s">
        <v>7</v>
      </c>
      <c r="C114" s="31">
        <f>VLOOKUP($B114,'Reg. Data Sum (00)'!$B$3:$N$17,6,FALSE)</f>
        <v>150029</v>
      </c>
      <c r="D114" s="30">
        <f>VLOOKUP($B114,'Reg. Data Sum (00)'!$B$51:$N$65,6,FALSE)</f>
        <v>0.93362258882307259</v>
      </c>
      <c r="E114" s="29">
        <f>VLOOKUP($B114,'Reg. Data Sum (00)'!$B$35:$N$49,6,FALSE)</f>
        <v>11598.463943637564</v>
      </c>
      <c r="F114" s="59">
        <f>VLOOKUP($B114,'Reg. Data Sum (00)'!$B$35:$C$49,2,FALSE)</f>
        <v>15109.247410405329</v>
      </c>
    </row>
    <row r="115" spans="2:6" x14ac:dyDescent="0.25">
      <c r="B115" s="115" t="s">
        <v>45</v>
      </c>
      <c r="C115" s="31">
        <f>VLOOKUP($B115,'Reg. Data Sum (00)'!$B$3:$N$17,6,FALSE)</f>
        <v>78750</v>
      </c>
      <c r="D115" s="30">
        <f>VLOOKUP($B115,'Reg. Data Sum (00)'!$B$51:$N$65,6,FALSE)</f>
        <v>1.3307237192023724</v>
      </c>
      <c r="E115" s="29">
        <f>VLOOKUP($B115,'Reg. Data Sum (00)'!$B$35:$N$49,6,FALSE)</f>
        <v>32246.925612698411</v>
      </c>
      <c r="F115" s="59">
        <f>VLOOKUP($B115,'Reg. Data Sum (00)'!$B$35:$C$49,2,FALSE)</f>
        <v>36304.365829059265</v>
      </c>
    </row>
    <row r="116" spans="2:6" x14ac:dyDescent="0.25">
      <c r="B116" s="116" t="s">
        <v>10</v>
      </c>
      <c r="C116" s="31">
        <f>VLOOKUP($B116,'Reg. Data Sum (00)'!$B$3:$N$17,6,FALSE)</f>
        <v>81964</v>
      </c>
      <c r="D116" s="30">
        <f>VLOOKUP($B116,'Reg. Data Sum (00)'!$B$51:$N$65,6,FALSE)</f>
        <v>0.79916297701867423</v>
      </c>
      <c r="E116" s="29">
        <f>VLOOKUP($B116,'Reg. Data Sum (00)'!$B$35:$N$49,6,FALSE)</f>
        <v>34653.55362110195</v>
      </c>
      <c r="F116" s="59">
        <f>VLOOKUP($B116,'Reg. Data Sum (00)'!$B$35:$C$49,2,FALSE)</f>
        <v>52573.385640935463</v>
      </c>
    </row>
    <row r="117" spans="2:6" x14ac:dyDescent="0.25">
      <c r="B117" s="116" t="s">
        <v>2</v>
      </c>
      <c r="C117" s="31">
        <f>VLOOKUP($B117,'Reg. Data Sum (00)'!$B$3:$N$17,6,FALSE)</f>
        <v>87653</v>
      </c>
      <c r="D117" s="30">
        <f>VLOOKUP($B117,'Reg. Data Sum (00)'!$B$51:$N$65,6,FALSE)</f>
        <v>0.97296720596544761</v>
      </c>
      <c r="E117" s="29">
        <f>VLOOKUP($B117,'Reg. Data Sum (00)'!$B$35:$N$49,6,FALSE)</f>
        <v>30868.052890374543</v>
      </c>
      <c r="F117" s="59">
        <f>VLOOKUP($B117,'Reg. Data Sum (00)'!$B$35:$C$49,2,FALSE)</f>
        <v>36937.864760934543</v>
      </c>
    </row>
    <row r="118" spans="2:6" x14ac:dyDescent="0.25">
      <c r="B118" s="116" t="s">
        <v>6</v>
      </c>
      <c r="C118" s="31">
        <f>VLOOKUP($B118,'Reg. Data Sum (00)'!$B$3:$N$17,6,FALSE)</f>
        <v>46231</v>
      </c>
      <c r="D118" s="30">
        <f>VLOOKUP($B118,'Reg. Data Sum (00)'!$B$51:$N$65,6,FALSE)</f>
        <v>0.82331159193973535</v>
      </c>
      <c r="E118" s="29">
        <f>VLOOKUP($B118,'Reg. Data Sum (00)'!$B$35:$N$49,6,FALSE)</f>
        <v>20327.208626246458</v>
      </c>
      <c r="F118" s="59">
        <f>VLOOKUP($B118,'Reg. Data Sum (00)'!$B$35:$C$49,2,FALSE)</f>
        <v>22357.801118619751</v>
      </c>
    </row>
    <row r="119" spans="2:6" x14ac:dyDescent="0.25">
      <c r="B119" s="115" t="s">
        <v>46</v>
      </c>
      <c r="C119" s="31">
        <f>VLOOKUP($B119,'Reg. Data Sum (00)'!$B$3:$N$17,6,FALSE)</f>
        <v>39057</v>
      </c>
      <c r="D119" s="30">
        <f>VLOOKUP($B119,'Reg. Data Sum (00)'!$B$51:$N$65,6,FALSE)</f>
        <v>1.0060034916717022</v>
      </c>
      <c r="E119" s="29">
        <f>VLOOKUP($B119,'Reg. Data Sum (00)'!$B$35:$N$49,6,FALSE)</f>
        <v>38146.128760529486</v>
      </c>
      <c r="F119" s="59">
        <f>VLOOKUP($B119,'Reg. Data Sum (00)'!$B$35:$C$49,2,FALSE)</f>
        <v>46250.843665839639</v>
      </c>
    </row>
    <row r="120" spans="2:6" x14ac:dyDescent="0.25">
      <c r="B120" s="117" t="s">
        <v>12</v>
      </c>
      <c r="C120" s="31">
        <f>VLOOKUP($B120,'Reg. Data Sum (00)'!$B$3:$N$17,6,FALSE)</f>
        <v>26575</v>
      </c>
      <c r="D120" s="30">
        <f>VLOOKUP($B120,'Reg. Data Sum (00)'!$B$51:$N$65,6,FALSE)</f>
        <v>1.1503491042188752</v>
      </c>
      <c r="E120" s="29">
        <f>VLOOKUP($B120,'Reg. Data Sum (00)'!$B$35:$N$49,6,FALSE)</f>
        <v>37336.115070555032</v>
      </c>
      <c r="F120" s="59">
        <f>VLOOKUP($B120,'Reg. Data Sum (00)'!$B$35:$C$49,2,FALSE)</f>
        <v>30993.805499174454</v>
      </c>
    </row>
    <row r="121" spans="2:6" ht="15.75" thickBot="1" x14ac:dyDescent="0.3">
      <c r="B121" s="118" t="s">
        <v>4</v>
      </c>
      <c r="C121" s="28">
        <f>VLOOKUP($B121,'Reg. Data Sum (00)'!$B$3:$N$17,6,FALSE)</f>
        <v>33147</v>
      </c>
      <c r="D121" s="27">
        <f>VLOOKUP($B121,'Reg. Data Sum (00)'!$B$51:$N$65,6,FALSE)</f>
        <v>0.67561732941760044</v>
      </c>
      <c r="E121" s="26">
        <f>VLOOKUP($B121,'Reg. Data Sum (00)'!$B$35:$N$49,6,FALSE)</f>
        <v>34122.705011011552</v>
      </c>
      <c r="F121" s="61">
        <f>VLOOKUP($B121,'Reg. Data Sum (00)'!$B$35:$C$49,2,FALSE)</f>
        <v>58584.908497267759</v>
      </c>
    </row>
    <row r="122" spans="2:6" x14ac:dyDescent="0.25">
      <c r="B122" s="24" t="s">
        <v>25</v>
      </c>
      <c r="C122" s="25"/>
      <c r="D122" s="25"/>
      <c r="E122" s="25"/>
      <c r="F122" s="25"/>
    </row>
    <row r="123" spans="2:6" x14ac:dyDescent="0.25">
      <c r="B123" s="24" t="s">
        <v>23</v>
      </c>
      <c r="C123" s="23"/>
      <c r="D123" s="23"/>
      <c r="E123" s="23"/>
      <c r="F123" s="23"/>
    </row>
    <row r="124" spans="2:6" x14ac:dyDescent="0.25">
      <c r="B124" s="23"/>
      <c r="C124" s="23"/>
      <c r="D124" s="23"/>
      <c r="E124" s="23"/>
      <c r="F124" s="23"/>
    </row>
    <row r="125" spans="2:6" ht="15.75" thickBot="1" x14ac:dyDescent="0.3">
      <c r="B125" s="39" t="s">
        <v>135</v>
      </c>
      <c r="C125" s="23"/>
      <c r="D125" s="23"/>
      <c r="E125" s="23"/>
      <c r="F125" s="23"/>
    </row>
    <row r="126" spans="2:6" ht="26.25" x14ac:dyDescent="0.25">
      <c r="B126" s="84" t="s">
        <v>21</v>
      </c>
      <c r="C126" s="85" t="s">
        <v>30</v>
      </c>
      <c r="D126" s="86" t="s">
        <v>22</v>
      </c>
      <c r="E126" s="85" t="s">
        <v>64</v>
      </c>
      <c r="F126" s="87" t="s">
        <v>29</v>
      </c>
    </row>
    <row r="127" spans="2:6" x14ac:dyDescent="0.25">
      <c r="B127" s="116" t="s">
        <v>11</v>
      </c>
      <c r="C127" s="31">
        <f>VLOOKUP($B127,'Reg. Data Sum (00)'!$B$3:$N$17,7,FALSE)</f>
        <v>467306</v>
      </c>
      <c r="D127" s="30">
        <f>VLOOKUP($B127,'Reg. Data Sum (00)'!$B$51:$N$65,7,FALSE)</f>
        <v>0.97920026768144808</v>
      </c>
      <c r="E127" s="29">
        <f>VLOOKUP($B127,'Reg. Data Sum (00)'!$B$35:$N$49,7,FALSE)</f>
        <v>31206.5149110005</v>
      </c>
      <c r="F127" s="59">
        <f>VLOOKUP($B127,'Reg. Data Sum (00)'!$B$35:$C$49,2,FALSE)</f>
        <v>30906.749657274253</v>
      </c>
    </row>
    <row r="128" spans="2:6" x14ac:dyDescent="0.25">
      <c r="B128" s="116" t="s">
        <v>9</v>
      </c>
      <c r="C128" s="31">
        <f>VLOOKUP($B128,'Reg. Data Sum (00)'!$B$3:$N$17,7,FALSE)</f>
        <v>361571</v>
      </c>
      <c r="D128" s="30">
        <f>VLOOKUP($B128,'Reg. Data Sum (00)'!$B$51:$N$65,7,FALSE)</f>
        <v>1.1753743773686061</v>
      </c>
      <c r="E128" s="29">
        <f>VLOOKUP($B128,'Reg. Data Sum (00)'!$B$35:$N$49,7,FALSE)</f>
        <v>42036.94659140252</v>
      </c>
      <c r="F128" s="59">
        <f>VLOOKUP($B128,'Reg. Data Sum (00)'!$B$35:$C$49,2,FALSE)</f>
        <v>42364.806567913402</v>
      </c>
    </row>
    <row r="129" spans="2:6" x14ac:dyDescent="0.25">
      <c r="B129" s="116" t="s">
        <v>8</v>
      </c>
      <c r="C129" s="31">
        <f>VLOOKUP($B129,'Reg. Data Sum (00)'!$B$3:$N$17,7,FALSE)</f>
        <v>298596</v>
      </c>
      <c r="D129" s="30">
        <f>VLOOKUP($B129,'Reg. Data Sum (00)'!$B$51:$N$65,7,FALSE)</f>
        <v>1.1236337492203943</v>
      </c>
      <c r="E129" s="29">
        <f>VLOOKUP($B129,'Reg. Data Sum (00)'!$B$35:$N$49,7,FALSE)</f>
        <v>33031.06078782033</v>
      </c>
      <c r="F129" s="59">
        <f>VLOOKUP($B129,'Reg. Data Sum (00)'!$B$35:$C$49,2,FALSE)</f>
        <v>31328.018048168204</v>
      </c>
    </row>
    <row r="130" spans="2:6" x14ac:dyDescent="0.25">
      <c r="B130" s="116" t="s">
        <v>44</v>
      </c>
      <c r="C130" s="31">
        <f>VLOOKUP($B130,'Reg. Data Sum (00)'!$B$3:$N$17,7,FALSE)</f>
        <v>210713</v>
      </c>
      <c r="D130" s="30">
        <f>VLOOKUP($B130,'Reg. Data Sum (00)'!$B$51:$N$65,7,FALSE)</f>
        <v>0.90313939063839122</v>
      </c>
      <c r="E130" s="29">
        <f>VLOOKUP($B130,'Reg. Data Sum (00)'!$B$35:$N$49,7,FALSE)</f>
        <v>34787.929880928088</v>
      </c>
      <c r="F130" s="59">
        <f>VLOOKUP($B130,'Reg. Data Sum (00)'!$B$35:$C$49,2,FALSE)</f>
        <v>32375.401482338828</v>
      </c>
    </row>
    <row r="131" spans="2:6" x14ac:dyDescent="0.25">
      <c r="B131" s="116" t="s">
        <v>7</v>
      </c>
      <c r="C131" s="31">
        <f>VLOOKUP($B131,'Reg. Data Sum (00)'!$B$3:$N$17,7,FALSE)</f>
        <v>206396</v>
      </c>
      <c r="D131" s="30">
        <f>VLOOKUP($B131,'Reg. Data Sum (00)'!$B$51:$N$65,7,FALSE)</f>
        <v>0.940525121948109</v>
      </c>
      <c r="E131" s="29">
        <f>VLOOKUP($B131,'Reg. Data Sum (00)'!$B$35:$N$49,7,FALSE)</f>
        <v>16008.363679528673</v>
      </c>
      <c r="F131" s="59">
        <f>VLOOKUP($B131,'Reg. Data Sum (00)'!$B$35:$C$49,2,FALSE)</f>
        <v>15109.247410405329</v>
      </c>
    </row>
    <row r="132" spans="2:6" x14ac:dyDescent="0.25">
      <c r="B132" s="116" t="s">
        <v>2</v>
      </c>
      <c r="C132" s="31">
        <f>VLOOKUP($B132,'Reg. Data Sum (00)'!$B$3:$N$17,7,FALSE)</f>
        <v>158940</v>
      </c>
      <c r="D132" s="30">
        <f>VLOOKUP($B132,'Reg. Data Sum (00)'!$B$51:$N$65,7,FALSE)</f>
        <v>1.291925927457422</v>
      </c>
      <c r="E132" s="29">
        <f>VLOOKUP($B132,'Reg. Data Sum (00)'!$B$35:$N$49,7,FALSE)</f>
        <v>38550.528872530514</v>
      </c>
      <c r="F132" s="59">
        <f>VLOOKUP($B132,'Reg. Data Sum (00)'!$B$35:$C$49,2,FALSE)</f>
        <v>36937.864760934543</v>
      </c>
    </row>
    <row r="133" spans="2:6" x14ac:dyDescent="0.25">
      <c r="B133" s="115" t="s">
        <v>46</v>
      </c>
      <c r="C133" s="31">
        <f>VLOOKUP($B133,'Reg. Data Sum (00)'!$B$3:$N$17,7,FALSE)</f>
        <v>126759</v>
      </c>
      <c r="D133" s="30">
        <f>VLOOKUP($B133,'Reg. Data Sum (00)'!$B$51:$N$65,7,FALSE)</f>
        <v>2.3908503784612485</v>
      </c>
      <c r="E133" s="29">
        <f>VLOOKUP($B133,'Reg. Data Sum (00)'!$B$35:$N$49,7,FALSE)</f>
        <v>53523.253433681239</v>
      </c>
      <c r="F133" s="59">
        <f>VLOOKUP($B133,'Reg. Data Sum (00)'!$B$35:$C$49,2,FALSE)</f>
        <v>46250.843665839639</v>
      </c>
    </row>
    <row r="134" spans="2:6" x14ac:dyDescent="0.25">
      <c r="B134" s="116" t="s">
        <v>10</v>
      </c>
      <c r="C134" s="31">
        <f>VLOOKUP($B134,'Reg. Data Sum (00)'!$B$3:$N$17,7,FALSE)</f>
        <v>146737</v>
      </c>
      <c r="D134" s="30">
        <f>VLOOKUP($B134,'Reg. Data Sum (00)'!$B$51:$N$65,7,FALSE)</f>
        <v>1.0476707883037724</v>
      </c>
      <c r="E134" s="29">
        <f>VLOOKUP($B134,'Reg. Data Sum (00)'!$B$35:$N$49,7,FALSE)</f>
        <v>48542.181147222582</v>
      </c>
      <c r="F134" s="59">
        <f>VLOOKUP($B134,'Reg. Data Sum (00)'!$B$35:$C$49,2,FALSE)</f>
        <v>52573.385640935463</v>
      </c>
    </row>
    <row r="135" spans="2:6" x14ac:dyDescent="0.25">
      <c r="B135" s="116" t="s">
        <v>3</v>
      </c>
      <c r="C135" s="31">
        <f>VLOOKUP($B135,'Reg. Data Sum (00)'!$B$3:$N$17,7,FALSE)</f>
        <v>173643</v>
      </c>
      <c r="D135" s="30">
        <f>VLOOKUP($B135,'Reg. Data Sum (00)'!$B$51:$N$65,7,FALSE)</f>
        <v>0.54236927266838442</v>
      </c>
      <c r="E135" s="29">
        <f>VLOOKUP($B135,'Reg. Data Sum (00)'!$B$35:$N$49,7,FALSE)</f>
        <v>45823.361955276057</v>
      </c>
      <c r="F135" s="59">
        <f>VLOOKUP($B135,'Reg. Data Sum (00)'!$B$35:$C$49,2,FALSE)</f>
        <v>42956.032837478902</v>
      </c>
    </row>
    <row r="136" spans="2:6" x14ac:dyDescent="0.25">
      <c r="B136" s="115" t="s">
        <v>45</v>
      </c>
      <c r="C136" s="31">
        <f>VLOOKUP($B136,'Reg. Data Sum (00)'!$B$3:$N$17,7,FALSE)</f>
        <v>93711</v>
      </c>
      <c r="D136" s="30">
        <f>VLOOKUP($B136,'Reg. Data Sum (00)'!$B$51:$N$65,7,FALSE)</f>
        <v>1.1595804786296988</v>
      </c>
      <c r="E136" s="29">
        <f>VLOOKUP($B136,'Reg. Data Sum (00)'!$B$35:$N$49,7,FALSE)</f>
        <v>37072.217050292922</v>
      </c>
      <c r="F136" s="59">
        <f>VLOOKUP($B136,'Reg. Data Sum (00)'!$B$35:$C$49,2,FALSE)</f>
        <v>36304.365829059265</v>
      </c>
    </row>
    <row r="137" spans="2:6" x14ac:dyDescent="0.25">
      <c r="B137" s="116" t="s">
        <v>6</v>
      </c>
      <c r="C137" s="31">
        <f>VLOOKUP($B137,'Reg. Data Sum (00)'!$B$3:$N$17,7,FALSE)</f>
        <v>86413</v>
      </c>
      <c r="D137" s="30">
        <f>VLOOKUP($B137,'Reg. Data Sum (00)'!$B$51:$N$65,7,FALSE)</f>
        <v>1.1268938612888268</v>
      </c>
      <c r="E137" s="29">
        <f>VLOOKUP($B137,'Reg. Data Sum (00)'!$B$35:$N$49,7,FALSE)</f>
        <v>24686.849605962067</v>
      </c>
      <c r="F137" s="59">
        <f>VLOOKUP($B137,'Reg. Data Sum (00)'!$B$35:$C$49,2,FALSE)</f>
        <v>22357.801118619751</v>
      </c>
    </row>
    <row r="138" spans="2:6" x14ac:dyDescent="0.25">
      <c r="B138" s="116" t="s">
        <v>4</v>
      </c>
      <c r="C138" s="31">
        <f>VLOOKUP($B138,'Reg. Data Sum (00)'!$B$3:$N$17,7,FALSE)</f>
        <v>58390</v>
      </c>
      <c r="D138" s="30">
        <f>VLOOKUP($B138,'Reg. Data Sum (00)'!$B$51:$N$65,7,FALSE)</f>
        <v>0.87150125173293214</v>
      </c>
      <c r="E138" s="29">
        <f>VLOOKUP($B138,'Reg. Data Sum (00)'!$B$35:$N$49,7,FALSE)</f>
        <v>54828.557749614658</v>
      </c>
      <c r="F138" s="59">
        <f>VLOOKUP($B138,'Reg. Data Sum (00)'!$B$35:$C$49,2,FALSE)</f>
        <v>58584.908497267759</v>
      </c>
    </row>
    <row r="139" spans="2:6" ht="15.75" thickBot="1" x14ac:dyDescent="0.3">
      <c r="B139" s="125" t="s">
        <v>12</v>
      </c>
      <c r="C139" s="28">
        <f>VLOOKUP($B139,'Reg. Data Sum (00)'!$B$3:$N$17,7,FALSE)</f>
        <v>6170</v>
      </c>
      <c r="D139" s="27">
        <f>VLOOKUP($B139,'Reg. Data Sum (00)'!$B$51:$N$65,7,FALSE)</f>
        <v>0.19557553959959853</v>
      </c>
      <c r="E139" s="26">
        <f>VLOOKUP($B139,'Reg. Data Sum (00)'!$B$35:$N$49,7,FALSE)</f>
        <v>27842.239222042139</v>
      </c>
      <c r="F139" s="61">
        <f>VLOOKUP($B139,'Reg. Data Sum (00)'!$B$35:$C$49,2,FALSE)</f>
        <v>30993.805499174454</v>
      </c>
    </row>
    <row r="140" spans="2:6" x14ac:dyDescent="0.25">
      <c r="B140" s="24" t="s">
        <v>25</v>
      </c>
      <c r="C140" s="25"/>
      <c r="D140" s="25"/>
      <c r="E140" s="25"/>
      <c r="F140" s="25"/>
    </row>
    <row r="141" spans="2:6" x14ac:dyDescent="0.25">
      <c r="B141" s="24" t="s">
        <v>23</v>
      </c>
      <c r="C141" s="23"/>
      <c r="D141" s="23"/>
      <c r="E141" s="23"/>
      <c r="F141" s="23"/>
    </row>
    <row r="142" spans="2:6" x14ac:dyDescent="0.25">
      <c r="B142" s="23"/>
      <c r="C142" s="23"/>
      <c r="D142" s="23"/>
      <c r="E142" s="23"/>
      <c r="F142" s="23"/>
    </row>
    <row r="143" spans="2:6" ht="15.75" thickBot="1" x14ac:dyDescent="0.3">
      <c r="B143" s="39" t="s">
        <v>136</v>
      </c>
      <c r="C143" s="23"/>
      <c r="D143" s="23"/>
      <c r="E143" s="23"/>
      <c r="F143" s="23"/>
    </row>
    <row r="144" spans="2:6" ht="26.25" x14ac:dyDescent="0.25">
      <c r="B144" s="65" t="s">
        <v>21</v>
      </c>
      <c r="C144" s="66" t="s">
        <v>30</v>
      </c>
      <c r="D144" s="67" t="s">
        <v>22</v>
      </c>
      <c r="E144" s="66" t="s">
        <v>63</v>
      </c>
      <c r="F144" s="88" t="s">
        <v>29</v>
      </c>
    </row>
    <row r="145" spans="2:6" x14ac:dyDescent="0.25">
      <c r="B145" s="116" t="s">
        <v>11</v>
      </c>
      <c r="C145" s="31">
        <f>VLOOKUP($B145,'Reg. Data Sum (00)'!$B$3:$N$17,8,FALSE)</f>
        <v>751682</v>
      </c>
      <c r="D145" s="30">
        <f>VLOOKUP($B145,'Reg. Data Sum (00)'!$B$51:$N$65,8,FALSE)</f>
        <v>0.98091223191653509</v>
      </c>
      <c r="E145" s="29">
        <f>VLOOKUP($B145,'Reg. Data Sum (00)'!$B$35:$N$49,8,FALSE)</f>
        <v>28273.178993244484</v>
      </c>
      <c r="F145" s="59">
        <f>VLOOKUP($B145,'Reg. Data Sum (00)'!$B$35:$C$49,2,FALSE)</f>
        <v>30906.749657274253</v>
      </c>
    </row>
    <row r="146" spans="2:6" x14ac:dyDescent="0.25">
      <c r="B146" s="116" t="s">
        <v>8</v>
      </c>
      <c r="C146" s="31">
        <f>VLOOKUP($B146,'Reg. Data Sum (00)'!$B$3:$N$17,8,FALSE)</f>
        <v>361015</v>
      </c>
      <c r="D146" s="30">
        <f>VLOOKUP($B146,'Reg. Data Sum (00)'!$B$51:$N$65,8,FALSE)</f>
        <v>0.84604189583468514</v>
      </c>
      <c r="E146" s="29">
        <f>VLOOKUP($B146,'Reg. Data Sum (00)'!$B$35:$N$49,8,FALSE)</f>
        <v>30629.953724914478</v>
      </c>
      <c r="F146" s="59">
        <f>VLOOKUP($B146,'Reg. Data Sum (00)'!$B$35:$C$49,2,FALSE)</f>
        <v>31328.018048168204</v>
      </c>
    </row>
    <row r="147" spans="2:6" x14ac:dyDescent="0.25">
      <c r="B147" s="116" t="s">
        <v>9</v>
      </c>
      <c r="C147" s="31">
        <f>VLOOKUP($B147,'Reg. Data Sum (00)'!$B$3:$N$17,8,FALSE)</f>
        <v>441368</v>
      </c>
      <c r="D147" s="30">
        <f>VLOOKUP($B147,'Reg. Data Sum (00)'!$B$51:$N$65,8,FALSE)</f>
        <v>0.893530342259646</v>
      </c>
      <c r="E147" s="29">
        <f>VLOOKUP($B147,'Reg. Data Sum (00)'!$B$35:$N$49,8,FALSE)</f>
        <v>34846.407535208717</v>
      </c>
      <c r="F147" s="59">
        <f>VLOOKUP($B147,'Reg. Data Sum (00)'!$B$35:$C$49,2,FALSE)</f>
        <v>42364.806567913402</v>
      </c>
    </row>
    <row r="148" spans="2:6" x14ac:dyDescent="0.25">
      <c r="B148" s="116" t="s">
        <v>44</v>
      </c>
      <c r="C148" s="31">
        <f>VLOOKUP($B148,'Reg. Data Sum (00)'!$B$3:$N$17,8,FALSE)</f>
        <v>377871</v>
      </c>
      <c r="D148" s="30">
        <f>VLOOKUP($B148,'Reg. Data Sum (00)'!$B$51:$N$65,8,FALSE)</f>
        <v>1.0086322504599428</v>
      </c>
      <c r="E148" s="29">
        <f>VLOOKUP($B148,'Reg. Data Sum (00)'!$B$35:$N$49,8,FALSE)</f>
        <v>29414.106515186399</v>
      </c>
      <c r="F148" s="59">
        <f>VLOOKUP($B148,'Reg. Data Sum (00)'!$B$35:$C$49,2,FALSE)</f>
        <v>32375.401482338828</v>
      </c>
    </row>
    <row r="149" spans="2:6" x14ac:dyDescent="0.25">
      <c r="B149" s="116" t="s">
        <v>3</v>
      </c>
      <c r="C149" s="31">
        <f>VLOOKUP($B149,'Reg. Data Sum (00)'!$B$3:$N$17,8,FALSE)</f>
        <v>757711</v>
      </c>
      <c r="D149" s="30">
        <f>VLOOKUP($B149,'Reg. Data Sum (00)'!$B$51:$N$65,8,FALSE)</f>
        <v>1.4738972956430119</v>
      </c>
      <c r="E149" s="29">
        <f>VLOOKUP($B149,'Reg. Data Sum (00)'!$B$35:$N$49,8,FALSE)</f>
        <v>36661.822708130145</v>
      </c>
      <c r="F149" s="59">
        <f>VLOOKUP($B149,'Reg. Data Sum (00)'!$B$35:$C$49,2,FALSE)</f>
        <v>42956.032837478902</v>
      </c>
    </row>
    <row r="150" spans="2:6" x14ac:dyDescent="0.25">
      <c r="B150" s="116" t="s">
        <v>7</v>
      </c>
      <c r="C150" s="31">
        <f>VLOOKUP($B150,'Reg. Data Sum (00)'!$B$3:$N$17,8,FALSE)</f>
        <v>322693</v>
      </c>
      <c r="D150" s="30">
        <f>VLOOKUP($B150,'Reg. Data Sum (00)'!$B$51:$N$65,8,FALSE)</f>
        <v>0.91576597164178308</v>
      </c>
      <c r="E150" s="29">
        <f>VLOOKUP($B150,'Reg. Data Sum (00)'!$B$35:$N$49,8,FALSE)</f>
        <v>13360.147536513032</v>
      </c>
      <c r="F150" s="59">
        <f>VLOOKUP($B150,'Reg. Data Sum (00)'!$B$35:$C$49,2,FALSE)</f>
        <v>15109.247410405329</v>
      </c>
    </row>
    <row r="151" spans="2:6" x14ac:dyDescent="0.25">
      <c r="B151" s="116" t="s">
        <v>10</v>
      </c>
      <c r="C151" s="31">
        <f>VLOOKUP($B151,'Reg. Data Sum (00)'!$B$3:$N$17,8,FALSE)</f>
        <v>173952</v>
      </c>
      <c r="D151" s="30">
        <f>VLOOKUP($B151,'Reg. Data Sum (00)'!$B$51:$N$65,8,FALSE)</f>
        <v>0.77346463034374713</v>
      </c>
      <c r="E151" s="29">
        <f>VLOOKUP($B151,'Reg. Data Sum (00)'!$B$35:$N$49,8,FALSE)</f>
        <v>43178.633916252758</v>
      </c>
      <c r="F151" s="59">
        <f>VLOOKUP($B151,'Reg. Data Sum (00)'!$B$35:$C$49,2,FALSE)</f>
        <v>52573.385640935463</v>
      </c>
    </row>
    <row r="152" spans="2:6" x14ac:dyDescent="0.25">
      <c r="B152" s="115" t="s">
        <v>45</v>
      </c>
      <c r="C152" s="31">
        <f>VLOOKUP($B152,'Reg. Data Sum (00)'!$B$3:$N$17,8,FALSE)</f>
        <v>158192</v>
      </c>
      <c r="D152" s="30">
        <f>VLOOKUP($B152,'Reg. Data Sum (00)'!$B$51:$N$65,8,FALSE)</f>
        <v>1.2190476264538785</v>
      </c>
      <c r="E152" s="29">
        <f>VLOOKUP($B152,'Reg. Data Sum (00)'!$B$35:$N$49,8,FALSE)</f>
        <v>32822.205497117429</v>
      </c>
      <c r="F152" s="59">
        <f>VLOOKUP($B152,'Reg. Data Sum (00)'!$B$35:$C$49,2,FALSE)</f>
        <v>36304.365829059265</v>
      </c>
    </row>
    <row r="153" spans="2:6" x14ac:dyDescent="0.25">
      <c r="B153" s="116" t="s">
        <v>2</v>
      </c>
      <c r="C153" s="31">
        <f>VLOOKUP($B153,'Reg. Data Sum (00)'!$B$3:$N$17,8,FALSE)</f>
        <v>229957</v>
      </c>
      <c r="D153" s="30">
        <f>VLOOKUP($B153,'Reg. Data Sum (00)'!$B$51:$N$65,8,FALSE)</f>
        <v>1.1640640389414192</v>
      </c>
      <c r="E153" s="29">
        <f>VLOOKUP($B153,'Reg. Data Sum (00)'!$B$35:$N$49,8,FALSE)</f>
        <v>30697.864696443248</v>
      </c>
      <c r="F153" s="59">
        <f>VLOOKUP($B153,'Reg. Data Sum (00)'!$B$35:$C$49,2,FALSE)</f>
        <v>36937.864760934543</v>
      </c>
    </row>
    <row r="154" spans="2:6" x14ac:dyDescent="0.25">
      <c r="B154" s="116" t="s">
        <v>6</v>
      </c>
      <c r="C154" s="31">
        <f>VLOOKUP($B154,'Reg. Data Sum (00)'!$B$3:$N$17,8,FALSE)</f>
        <v>96787</v>
      </c>
      <c r="D154" s="30">
        <f>VLOOKUP($B154,'Reg. Data Sum (00)'!$B$51:$N$65,8,FALSE)</f>
        <v>0.7860438828197045</v>
      </c>
      <c r="E154" s="29">
        <f>VLOOKUP($B154,'Reg. Data Sum (00)'!$B$35:$N$49,8,FALSE)</f>
        <v>21162.669552729189</v>
      </c>
      <c r="F154" s="59">
        <f>VLOOKUP($B154,'Reg. Data Sum (00)'!$B$35:$C$49,2,FALSE)</f>
        <v>22357.801118619751</v>
      </c>
    </row>
    <row r="155" spans="2:6" x14ac:dyDescent="0.25">
      <c r="B155" s="115" t="s">
        <v>46</v>
      </c>
      <c r="C155" s="31">
        <f>VLOOKUP($B155,'Reg. Data Sum (00)'!$B$3:$N$17,8,FALSE)</f>
        <v>67017</v>
      </c>
      <c r="D155" s="30">
        <f>VLOOKUP($B155,'Reg. Data Sum (00)'!$B$51:$N$65,8,FALSE)</f>
        <v>0.78719877598618659</v>
      </c>
      <c r="E155" s="29">
        <f>VLOOKUP($B155,'Reg. Data Sum (00)'!$B$35:$N$49,8,FALSE)</f>
        <v>39413.945193010732</v>
      </c>
      <c r="F155" s="59">
        <f>VLOOKUP($B155,'Reg. Data Sum (00)'!$B$35:$C$49,2,FALSE)</f>
        <v>46250.843665839639</v>
      </c>
    </row>
    <row r="156" spans="2:6" x14ac:dyDescent="0.25">
      <c r="B156" s="116" t="s">
        <v>4</v>
      </c>
      <c r="C156" s="31">
        <f>VLOOKUP($B156,'Reg. Data Sum (00)'!$B$3:$N$17,8,FALSE)</f>
        <v>81868</v>
      </c>
      <c r="D156" s="30">
        <f>VLOOKUP($B156,'Reg. Data Sum (00)'!$B$51:$N$65,8,FALSE)</f>
        <v>0.76097353656822608</v>
      </c>
      <c r="E156" s="29">
        <f>VLOOKUP($B156,'Reg. Data Sum (00)'!$B$35:$N$49,8,FALSE)</f>
        <v>44785.750891679287</v>
      </c>
      <c r="F156" s="59">
        <f>VLOOKUP($B156,'Reg. Data Sum (00)'!$B$35:$C$49,2,FALSE)</f>
        <v>58584.908497267759</v>
      </c>
    </row>
    <row r="157" spans="2:6" ht="15.75" thickBot="1" x14ac:dyDescent="0.3">
      <c r="B157" s="125" t="s">
        <v>12</v>
      </c>
      <c r="C157" s="28">
        <f>VLOOKUP($B157,'Reg. Data Sum (00)'!$B$3:$N$17,8,FALSE)</f>
        <v>35352</v>
      </c>
      <c r="D157" s="27">
        <f>VLOOKUP($B157,'Reg. Data Sum (00)'!$B$51:$N$65,8,FALSE)</f>
        <v>0.69786142822178976</v>
      </c>
      <c r="E157" s="26">
        <f>VLOOKUP($B157,'Reg. Data Sum (00)'!$B$35:$N$49,8,FALSE)</f>
        <v>24292.441870332656</v>
      </c>
      <c r="F157" s="61">
        <f>VLOOKUP($B157,'Reg. Data Sum (00)'!$B$35:$C$49,2,FALSE)</f>
        <v>30993.805499174454</v>
      </c>
    </row>
    <row r="158" spans="2:6" x14ac:dyDescent="0.25">
      <c r="B158" s="24" t="s">
        <v>25</v>
      </c>
      <c r="C158" s="25"/>
      <c r="D158" s="25"/>
      <c r="E158" s="25"/>
      <c r="F158" s="25"/>
    </row>
    <row r="159" spans="2:6" x14ac:dyDescent="0.25">
      <c r="B159" s="24" t="s">
        <v>23</v>
      </c>
      <c r="C159" s="23"/>
      <c r="D159" s="23"/>
      <c r="E159" s="23"/>
      <c r="F159" s="23"/>
    </row>
    <row r="160" spans="2:6" x14ac:dyDescent="0.25">
      <c r="B160" s="23"/>
      <c r="C160" s="23"/>
      <c r="D160" s="23"/>
      <c r="E160" s="23"/>
      <c r="F160" s="23"/>
    </row>
    <row r="161" spans="2:6" ht="15.75" thickBot="1" x14ac:dyDescent="0.3">
      <c r="B161" s="39" t="s">
        <v>137</v>
      </c>
      <c r="C161" s="23"/>
      <c r="D161" s="23"/>
      <c r="E161" s="23"/>
      <c r="F161" s="23"/>
    </row>
    <row r="162" spans="2:6" ht="26.25" x14ac:dyDescent="0.25">
      <c r="B162" s="93" t="s">
        <v>21</v>
      </c>
      <c r="C162" s="94" t="s">
        <v>30</v>
      </c>
      <c r="D162" s="95" t="s">
        <v>22</v>
      </c>
      <c r="E162" s="94" t="s">
        <v>62</v>
      </c>
      <c r="F162" s="96" t="s">
        <v>29</v>
      </c>
    </row>
    <row r="163" spans="2:6" x14ac:dyDescent="0.25">
      <c r="B163" s="116" t="s">
        <v>11</v>
      </c>
      <c r="C163" s="31">
        <f>VLOOKUP($B163,'Reg. Data Sum (00)'!$B$3:$N$17,9,FALSE)</f>
        <v>1107320</v>
      </c>
      <c r="D163" s="30">
        <f>VLOOKUP($B163,'Reg. Data Sum (00)'!$B$51:$N$65,9,FALSE)</f>
        <v>1.0100906478497651</v>
      </c>
      <c r="E163" s="29">
        <f>VLOOKUP($B163,'Reg. Data Sum (00)'!$B$35:$N$49,9,FALSE)</f>
        <v>28612.936040169057</v>
      </c>
      <c r="F163" s="59">
        <f>VLOOKUP($B163,'Reg. Data Sum (00)'!$B$35:$C$49,2,FALSE)</f>
        <v>30906.749657274253</v>
      </c>
    </row>
    <row r="164" spans="2:6" x14ac:dyDescent="0.25">
      <c r="B164" s="116" t="s">
        <v>8</v>
      </c>
      <c r="C164" s="31">
        <f>VLOOKUP($B164,'Reg. Data Sum (00)'!$B$3:$N$17,9,FALSE)</f>
        <v>658337</v>
      </c>
      <c r="D164" s="30">
        <f>VLOOKUP($B164,'Reg. Data Sum (00)'!$B$51:$N$65,9,FALSE)</f>
        <v>1.078465094498624</v>
      </c>
      <c r="E164" s="29">
        <f>VLOOKUP($B164,'Reg. Data Sum (00)'!$B$35:$N$49,9,FALSE)</f>
        <v>29939.137841257594</v>
      </c>
      <c r="F164" s="59">
        <f>VLOOKUP($B164,'Reg. Data Sum (00)'!$B$35:$C$49,2,FALSE)</f>
        <v>31328.018048168204</v>
      </c>
    </row>
    <row r="165" spans="2:6" x14ac:dyDescent="0.25">
      <c r="B165" s="116" t="s">
        <v>9</v>
      </c>
      <c r="C165" s="31">
        <f>VLOOKUP($B165,'Reg. Data Sum (00)'!$B$3:$N$17,9,FALSE)</f>
        <v>646374</v>
      </c>
      <c r="D165" s="30">
        <f>VLOOKUP($B165,'Reg. Data Sum (00)'!$B$51:$N$65,9,FALSE)</f>
        <v>0.91471025340576317</v>
      </c>
      <c r="E165" s="29">
        <f>VLOOKUP($B165,'Reg. Data Sum (00)'!$B$35:$N$49,9,FALSE)</f>
        <v>35807.154048584875</v>
      </c>
      <c r="F165" s="59">
        <f>VLOOKUP($B165,'Reg. Data Sum (00)'!$B$35:$C$49,2,FALSE)</f>
        <v>42364.806567913402</v>
      </c>
    </row>
    <row r="166" spans="2:6" x14ac:dyDescent="0.25">
      <c r="B166" s="116" t="s">
        <v>3</v>
      </c>
      <c r="C166" s="31">
        <f>VLOOKUP($B166,'Reg. Data Sum (00)'!$B$3:$N$17,9,FALSE)</f>
        <v>1023444</v>
      </c>
      <c r="D166" s="30">
        <f>VLOOKUP($B166,'Reg. Data Sum (00)'!$B$51:$N$65,9,FALSE)</f>
        <v>1.3916144211095594</v>
      </c>
      <c r="E166" s="29">
        <f>VLOOKUP($B166,'Reg. Data Sum (00)'!$B$35:$N$49,9,FALSE)</f>
        <v>42541.964113327158</v>
      </c>
      <c r="F166" s="59">
        <f>VLOOKUP($B166,'Reg. Data Sum (00)'!$B$35:$C$49,2,FALSE)</f>
        <v>42956.032837478902</v>
      </c>
    </row>
    <row r="167" spans="2:6" x14ac:dyDescent="0.25">
      <c r="B167" s="116" t="s">
        <v>44</v>
      </c>
      <c r="C167" s="31">
        <f>VLOOKUP($B167,'Reg. Data Sum (00)'!$B$3:$N$17,9,FALSE)</f>
        <v>521726</v>
      </c>
      <c r="D167" s="30">
        <f>VLOOKUP($B167,'Reg. Data Sum (00)'!$B$51:$N$65,9,FALSE)</f>
        <v>0.97347090092516186</v>
      </c>
      <c r="E167" s="29">
        <f>VLOOKUP($B167,'Reg. Data Sum (00)'!$B$35:$N$49,9,FALSE)</f>
        <v>31595.067435780467</v>
      </c>
      <c r="F167" s="59">
        <f>VLOOKUP($B167,'Reg. Data Sum (00)'!$B$35:$C$49,2,FALSE)</f>
        <v>32375.401482338828</v>
      </c>
    </row>
    <row r="168" spans="2:6" x14ac:dyDescent="0.25">
      <c r="B168" s="116" t="s">
        <v>7</v>
      </c>
      <c r="C168" s="31">
        <f>VLOOKUP($B168,'Reg. Data Sum (00)'!$B$3:$N$17,9,FALSE)</f>
        <v>484455</v>
      </c>
      <c r="D168" s="30">
        <f>VLOOKUP($B168,'Reg. Data Sum (00)'!$B$51:$N$65,9,FALSE)</f>
        <v>0.96103588897017056</v>
      </c>
      <c r="E168" s="29">
        <f>VLOOKUP($B168,'Reg. Data Sum (00)'!$B$35:$N$49,9,FALSE)</f>
        <v>12216.470972536148</v>
      </c>
      <c r="F168" s="59">
        <f>VLOOKUP($B168,'Reg. Data Sum (00)'!$B$35:$C$49,2,FALSE)</f>
        <v>15109.247410405329</v>
      </c>
    </row>
    <row r="169" spans="2:6" x14ac:dyDescent="0.25">
      <c r="B169" s="116" t="s">
        <v>10</v>
      </c>
      <c r="C169" s="31">
        <f>VLOOKUP($B169,'Reg. Data Sum (00)'!$B$3:$N$17,9,FALSE)</f>
        <v>296431</v>
      </c>
      <c r="D169" s="30">
        <f>VLOOKUP($B169,'Reg. Data Sum (00)'!$B$51:$N$65,9,FALSE)</f>
        <v>0.92135258339737391</v>
      </c>
      <c r="E169" s="29">
        <f>VLOOKUP($B169,'Reg. Data Sum (00)'!$B$35:$N$49,9,FALSE)</f>
        <v>39245.900216239192</v>
      </c>
      <c r="F169" s="59">
        <f>VLOOKUP($B169,'Reg. Data Sum (00)'!$B$35:$C$49,2,FALSE)</f>
        <v>52573.385640935463</v>
      </c>
    </row>
    <row r="170" spans="2:6" x14ac:dyDescent="0.25">
      <c r="B170" s="116" t="s">
        <v>2</v>
      </c>
      <c r="C170" s="31">
        <f>VLOOKUP($B170,'Reg. Data Sum (00)'!$B$3:$N$17,9,FALSE)</f>
        <v>246711</v>
      </c>
      <c r="D170" s="30">
        <f>VLOOKUP($B170,'Reg. Data Sum (00)'!$B$51:$N$65,9,FALSE)</f>
        <v>0.87299138671481313</v>
      </c>
      <c r="E170" s="29">
        <f>VLOOKUP($B170,'Reg. Data Sum (00)'!$B$35:$N$49,9,FALSE)</f>
        <v>36564.941348379281</v>
      </c>
      <c r="F170" s="59">
        <f>VLOOKUP($B170,'Reg. Data Sum (00)'!$B$35:$C$49,2,FALSE)</f>
        <v>36937.864760934543</v>
      </c>
    </row>
    <row r="171" spans="2:6" x14ac:dyDescent="0.25">
      <c r="B171" s="116" t="s">
        <v>6</v>
      </c>
      <c r="C171" s="31">
        <f>VLOOKUP($B171,'Reg. Data Sum (00)'!$B$3:$N$17,9,FALSE)</f>
        <v>176470</v>
      </c>
      <c r="D171" s="30">
        <f>VLOOKUP($B171,'Reg. Data Sum (00)'!$B$51:$N$65,9,FALSE)</f>
        <v>1.0018249784565654</v>
      </c>
      <c r="E171" s="29">
        <f>VLOOKUP($B171,'Reg. Data Sum (00)'!$B$35:$N$49,9,FALSE)</f>
        <v>20548.631846772823</v>
      </c>
      <c r="F171" s="59">
        <f>VLOOKUP($B171,'Reg. Data Sum (00)'!$B$35:$C$49,2,FALSE)</f>
        <v>22357.801118619751</v>
      </c>
    </row>
    <row r="172" spans="2:6" x14ac:dyDescent="0.25">
      <c r="B172" s="115" t="s">
        <v>45</v>
      </c>
      <c r="C172" s="31">
        <f>VLOOKUP($B172,'Reg. Data Sum (00)'!$B$3:$N$17,9,FALSE)</f>
        <v>129434</v>
      </c>
      <c r="D172" s="30">
        <f>VLOOKUP($B172,'Reg. Data Sum (00)'!$B$51:$N$65,9,FALSE)</f>
        <v>0.69722947055475493</v>
      </c>
      <c r="E172" s="29">
        <f>VLOOKUP($B172,'Reg. Data Sum (00)'!$B$35:$N$49,9,FALSE)</f>
        <v>38335.394409506</v>
      </c>
      <c r="F172" s="59">
        <f>VLOOKUP($B172,'Reg. Data Sum (00)'!$B$35:$C$49,2,FALSE)</f>
        <v>36304.365829059265</v>
      </c>
    </row>
    <row r="173" spans="2:6" x14ac:dyDescent="0.25">
      <c r="B173" s="115" t="s">
        <v>46</v>
      </c>
      <c r="C173" s="31">
        <f>VLOOKUP($B173,'Reg. Data Sum (00)'!$B$3:$N$17,9,FALSE)</f>
        <v>86870</v>
      </c>
      <c r="D173" s="30">
        <f>VLOOKUP($B173,'Reg. Data Sum (00)'!$B$51:$N$65,9,FALSE)</f>
        <v>0.71328067092027492</v>
      </c>
      <c r="E173" s="29">
        <f>VLOOKUP($B173,'Reg. Data Sum (00)'!$B$35:$N$49,9,FALSE)</f>
        <v>46446.864936111429</v>
      </c>
      <c r="F173" s="59">
        <f>VLOOKUP($B173,'Reg. Data Sum (00)'!$B$35:$C$49,2,FALSE)</f>
        <v>46250.843665839639</v>
      </c>
    </row>
    <row r="174" spans="2:6" x14ac:dyDescent="0.25">
      <c r="B174" s="116" t="s">
        <v>4</v>
      </c>
      <c r="C174" s="31">
        <f>VLOOKUP($B174,'Reg. Data Sum (00)'!$B$3:$N$17,9,FALSE)</f>
        <v>107473</v>
      </c>
      <c r="D174" s="30">
        <f>VLOOKUP($B174,'Reg. Data Sum (00)'!$B$51:$N$65,9,FALSE)</f>
        <v>0.6983062862756485</v>
      </c>
      <c r="E174" s="29">
        <f>VLOOKUP($B174,'Reg. Data Sum (00)'!$B$35:$N$49,9,FALSE)</f>
        <v>45079.30730509058</v>
      </c>
      <c r="F174" s="59">
        <f>VLOOKUP($B174,'Reg. Data Sum (00)'!$B$35:$C$49,2,FALSE)</f>
        <v>58584.908497267759</v>
      </c>
    </row>
    <row r="175" spans="2:6" ht="15.75" thickBot="1" x14ac:dyDescent="0.3">
      <c r="B175" s="125" t="s">
        <v>12</v>
      </c>
      <c r="C175" s="28">
        <f>VLOOKUP($B175,'Reg. Data Sum (00)'!$B$3:$N$17,9,FALSE)</f>
        <v>27593</v>
      </c>
      <c r="D175" s="27">
        <f>VLOOKUP($B175,'Reg. Data Sum (00)'!$B$51:$N$65,9,FALSE)</f>
        <v>0.38075475337369175</v>
      </c>
      <c r="E175" s="26">
        <f>VLOOKUP($B175,'Reg. Data Sum (00)'!$B$35:$N$49,9,FALSE)</f>
        <v>30651.984452578552</v>
      </c>
      <c r="F175" s="61">
        <f>VLOOKUP($B175,'Reg. Data Sum (00)'!$B$35:$C$49,2,FALSE)</f>
        <v>30993.805499174454</v>
      </c>
    </row>
    <row r="176" spans="2:6" x14ac:dyDescent="0.25">
      <c r="B176" s="24" t="s">
        <v>25</v>
      </c>
      <c r="C176" s="25"/>
      <c r="D176" s="25"/>
      <c r="E176" s="25"/>
      <c r="F176" s="25"/>
    </row>
    <row r="177" spans="2:6" x14ac:dyDescent="0.25">
      <c r="B177" s="24" t="s">
        <v>23</v>
      </c>
      <c r="C177" s="23"/>
      <c r="D177" s="23"/>
      <c r="E177" s="23"/>
      <c r="F177" s="23"/>
    </row>
    <row r="178" spans="2:6" x14ac:dyDescent="0.25">
      <c r="B178" s="23"/>
      <c r="C178" s="23"/>
      <c r="D178" s="23"/>
      <c r="E178" s="23"/>
      <c r="F178" s="23"/>
    </row>
    <row r="179" spans="2:6" ht="15.75" thickBot="1" x14ac:dyDescent="0.3">
      <c r="B179" s="39" t="s">
        <v>138</v>
      </c>
      <c r="C179" s="23"/>
      <c r="D179" s="23"/>
      <c r="E179" s="23"/>
      <c r="F179" s="23"/>
    </row>
    <row r="180" spans="2:6" ht="26.25" x14ac:dyDescent="0.25">
      <c r="B180" s="97" t="s">
        <v>21</v>
      </c>
      <c r="C180" s="98" t="s">
        <v>30</v>
      </c>
      <c r="D180" s="99" t="s">
        <v>22</v>
      </c>
      <c r="E180" s="98" t="s">
        <v>61</v>
      </c>
      <c r="F180" s="100" t="s">
        <v>29</v>
      </c>
    </row>
    <row r="181" spans="2:6" x14ac:dyDescent="0.25">
      <c r="B181" s="116" t="s">
        <v>8</v>
      </c>
      <c r="C181" s="31">
        <f>VLOOKUP($B181,'Reg. Data Sum (00)'!$B$3:$N$17,10,FALSE)</f>
        <v>862451</v>
      </c>
      <c r="D181" s="30">
        <f>VLOOKUP($B181,'Reg. Data Sum (00)'!$B$51:$N$65,10,FALSE)</f>
        <v>1.4036559847961674</v>
      </c>
      <c r="E181" s="29">
        <f>VLOOKUP($B181,'Reg. Data Sum (00)'!$B$35:$N$49,10,FALSE)</f>
        <v>31068.904137162575</v>
      </c>
      <c r="F181" s="59">
        <f>VLOOKUP($B181,'Reg. Data Sum (00)'!$B$35:$C$49,2,FALSE)</f>
        <v>31328.018048168204</v>
      </c>
    </row>
    <row r="182" spans="2:6" x14ac:dyDescent="0.25">
      <c r="B182" s="116" t="s">
        <v>11</v>
      </c>
      <c r="C182" s="31">
        <f>VLOOKUP($B182,'Reg. Data Sum (00)'!$B$3:$N$17,10,FALSE)</f>
        <v>1124917</v>
      </c>
      <c r="D182" s="30">
        <f>VLOOKUP($B182,'Reg. Data Sum (00)'!$B$51:$N$65,10,FALSE)</f>
        <v>1.0194738923690536</v>
      </c>
      <c r="E182" s="29">
        <f>VLOOKUP($B182,'Reg. Data Sum (00)'!$B$35:$N$49,10,FALSE)</f>
        <v>28934.277869389476</v>
      </c>
      <c r="F182" s="59">
        <f>VLOOKUP($B182,'Reg. Data Sum (00)'!$B$35:$C$49,2,FALSE)</f>
        <v>30906.749657274253</v>
      </c>
    </row>
    <row r="183" spans="2:6" x14ac:dyDescent="0.25">
      <c r="B183" s="116" t="s">
        <v>9</v>
      </c>
      <c r="C183" s="31">
        <f>VLOOKUP($B183,'Reg. Data Sum (00)'!$B$3:$N$17,10,FALSE)</f>
        <v>611111</v>
      </c>
      <c r="D183" s="30">
        <f>VLOOKUP($B183,'Reg. Data Sum (00)'!$B$51:$N$65,10,FALSE)</f>
        <v>0.85918797857497087</v>
      </c>
      <c r="E183" s="29">
        <f>VLOOKUP($B183,'Reg. Data Sum (00)'!$B$35:$N$49,10,FALSE)</f>
        <v>41980.026345459337</v>
      </c>
      <c r="F183" s="59">
        <f>VLOOKUP($B183,'Reg. Data Sum (00)'!$B$35:$C$49,2,FALSE)</f>
        <v>42364.806567913402</v>
      </c>
    </row>
    <row r="184" spans="2:6" x14ac:dyDescent="0.25">
      <c r="B184" s="116" t="s">
        <v>3</v>
      </c>
      <c r="C184" s="31">
        <f>VLOOKUP($B184,'Reg. Data Sum (00)'!$B$3:$N$17,10,FALSE)</f>
        <v>862069</v>
      </c>
      <c r="D184" s="30">
        <f>VLOOKUP($B184,'Reg. Data Sum (00)'!$B$51:$N$65,10,FALSE)</f>
        <v>1.1645691651587</v>
      </c>
      <c r="E184" s="29">
        <f>VLOOKUP($B184,'Reg. Data Sum (00)'!$B$35:$N$49,10,FALSE)</f>
        <v>41005.560066537597</v>
      </c>
      <c r="F184" s="59">
        <f>VLOOKUP($B184,'Reg. Data Sum (00)'!$B$35:$C$49,2,FALSE)</f>
        <v>42956.032837478902</v>
      </c>
    </row>
    <row r="185" spans="2:6" x14ac:dyDescent="0.25">
      <c r="B185" s="116" t="s">
        <v>7</v>
      </c>
      <c r="C185" s="31">
        <f>VLOOKUP($B185,'Reg. Data Sum (00)'!$B$3:$N$17,10,FALSE)</f>
        <v>448675</v>
      </c>
      <c r="D185" s="30">
        <f>VLOOKUP($B185,'Reg. Data Sum (00)'!$B$51:$N$65,10,FALSE)</f>
        <v>0.88427318923143139</v>
      </c>
      <c r="E185" s="29">
        <f>VLOOKUP($B185,'Reg. Data Sum (00)'!$B$35:$N$49,10,FALSE)</f>
        <v>13457.19740792333</v>
      </c>
      <c r="F185" s="59">
        <f>VLOOKUP($B185,'Reg. Data Sum (00)'!$B$35:$C$49,2,FALSE)</f>
        <v>15109.247410405329</v>
      </c>
    </row>
    <row r="186" spans="2:6" x14ac:dyDescent="0.25">
      <c r="B186" s="116" t="s">
        <v>44</v>
      </c>
      <c r="C186" s="31">
        <f>VLOOKUP($B186,'Reg. Data Sum (00)'!$B$3:$N$17,10,FALSE)</f>
        <v>450840</v>
      </c>
      <c r="D186" s="30">
        <f>VLOOKUP($B186,'Reg. Data Sum (00)'!$B$51:$N$65,10,FALSE)</f>
        <v>0.83574032458425951</v>
      </c>
      <c r="E186" s="29">
        <f>VLOOKUP($B186,'Reg. Data Sum (00)'!$B$35:$N$49,10,FALSE)</f>
        <v>33670.861669328362</v>
      </c>
      <c r="F186" s="59">
        <f>VLOOKUP($B186,'Reg. Data Sum (00)'!$B$35:$C$49,2,FALSE)</f>
        <v>32375.401482338828</v>
      </c>
    </row>
    <row r="187" spans="2:6" x14ac:dyDescent="0.25">
      <c r="B187" s="116" t="s">
        <v>10</v>
      </c>
      <c r="C187" s="31">
        <f>VLOOKUP($B187,'Reg. Data Sum (00)'!$B$3:$N$17,10,FALSE)</f>
        <v>337981</v>
      </c>
      <c r="D187" s="30">
        <f>VLOOKUP($B187,'Reg. Data Sum (00)'!$B$51:$N$65,10,FALSE)</f>
        <v>1.0436693939800805</v>
      </c>
      <c r="E187" s="29">
        <f>VLOOKUP($B187,'Reg. Data Sum (00)'!$B$35:$N$49,10,FALSE)</f>
        <v>46574.955269674923</v>
      </c>
      <c r="F187" s="59">
        <f>VLOOKUP($B187,'Reg. Data Sum (00)'!$B$35:$C$49,2,FALSE)</f>
        <v>52573.385640935463</v>
      </c>
    </row>
    <row r="188" spans="2:6" x14ac:dyDescent="0.25">
      <c r="B188" s="116" t="s">
        <v>2</v>
      </c>
      <c r="C188" s="31">
        <f>VLOOKUP($B188,'Reg. Data Sum (00)'!$B$3:$N$17,10,FALSE)</f>
        <v>247211</v>
      </c>
      <c r="D188" s="30">
        <f>VLOOKUP($B188,'Reg. Data Sum (00)'!$B$51:$N$65,10,FALSE)</f>
        <v>0.86907580417870522</v>
      </c>
      <c r="E188" s="29">
        <f>VLOOKUP($B188,'Reg. Data Sum (00)'!$B$35:$N$49,10,FALSE)</f>
        <v>37989.600187693912</v>
      </c>
      <c r="F188" s="59">
        <f>VLOOKUP($B188,'Reg. Data Sum (00)'!$B$35:$C$49,2,FALSE)</f>
        <v>36937.864760934543</v>
      </c>
    </row>
    <row r="189" spans="2:6" x14ac:dyDescent="0.25">
      <c r="B189" s="116" t="s">
        <v>6</v>
      </c>
      <c r="C189" s="31">
        <f>VLOOKUP($B189,'Reg. Data Sum (00)'!$B$3:$N$17,10,FALSE)</f>
        <v>182458</v>
      </c>
      <c r="D189" s="30">
        <f>VLOOKUP($B189,'Reg. Data Sum (00)'!$B$51:$N$65,10,FALSE)</f>
        <v>1.0290874988360181</v>
      </c>
      <c r="E189" s="29">
        <f>VLOOKUP($B189,'Reg. Data Sum (00)'!$B$35:$N$49,10,FALSE)</f>
        <v>20462.145430729262</v>
      </c>
      <c r="F189" s="59">
        <f>VLOOKUP($B189,'Reg. Data Sum (00)'!$B$35:$C$49,2,FALSE)</f>
        <v>22357.801118619751</v>
      </c>
    </row>
    <row r="190" spans="2:6" x14ac:dyDescent="0.25">
      <c r="B190" s="115" t="s">
        <v>45</v>
      </c>
      <c r="C190" s="31">
        <f>VLOOKUP($B190,'Reg. Data Sum (00)'!$B$3:$N$17,10,FALSE)</f>
        <v>132518</v>
      </c>
      <c r="D190" s="30">
        <f>VLOOKUP($B190,'Reg. Data Sum (00)'!$B$51:$N$65,10,FALSE)</f>
        <v>0.70920315352494745</v>
      </c>
      <c r="E190" s="29">
        <f>VLOOKUP($B190,'Reg. Data Sum (00)'!$B$35:$N$49,10,FALSE)</f>
        <v>40555.58492431217</v>
      </c>
      <c r="F190" s="59">
        <f>VLOOKUP($B190,'Reg. Data Sum (00)'!$B$35:$C$49,2,FALSE)</f>
        <v>36304.365829059265</v>
      </c>
    </row>
    <row r="191" spans="2:6" x14ac:dyDescent="0.25">
      <c r="B191" s="115" t="s">
        <v>46</v>
      </c>
      <c r="C191" s="31">
        <f>VLOOKUP($B191,'Reg. Data Sum (00)'!$B$3:$N$17,10,FALSE)</f>
        <v>113823</v>
      </c>
      <c r="D191" s="30">
        <f>VLOOKUP($B191,'Reg. Data Sum (00)'!$B$51:$N$65,10,FALSE)</f>
        <v>0.92851534228596888</v>
      </c>
      <c r="E191" s="29">
        <f>VLOOKUP($B191,'Reg. Data Sum (00)'!$B$35:$N$49,10,FALSE)</f>
        <v>44240.378649306382</v>
      </c>
      <c r="F191" s="59">
        <f>VLOOKUP($B191,'Reg. Data Sum (00)'!$B$35:$C$49,2,FALSE)</f>
        <v>46250.843665839639</v>
      </c>
    </row>
    <row r="192" spans="2:6" x14ac:dyDescent="0.25">
      <c r="B192" s="116" t="s">
        <v>4</v>
      </c>
      <c r="C192" s="31">
        <f>VLOOKUP($B192,'Reg. Data Sum (00)'!$B$3:$N$17,10,FALSE)</f>
        <v>135723</v>
      </c>
      <c r="D192" s="30">
        <f>VLOOKUP($B192,'Reg. Data Sum (00)'!$B$51:$N$65,10,FALSE)</f>
        <v>0.87612980086122394</v>
      </c>
      <c r="E192" s="29">
        <f>VLOOKUP($B192,'Reg. Data Sum (00)'!$B$35:$N$49,10,FALSE)</f>
        <v>49031.343913706594</v>
      </c>
      <c r="F192" s="59">
        <f>VLOOKUP($B192,'Reg. Data Sum (00)'!$B$35:$C$49,2,FALSE)</f>
        <v>58584.908497267759</v>
      </c>
    </row>
    <row r="193" spans="2:6" ht="15.75" thickBot="1" x14ac:dyDescent="0.3">
      <c r="B193" s="125" t="s">
        <v>12</v>
      </c>
      <c r="C193" s="28">
        <f>VLOOKUP($B193,'Reg. Data Sum (00)'!$B$3:$N$17,10,FALSE)</f>
        <v>41448</v>
      </c>
      <c r="D193" s="27">
        <f>VLOOKUP($B193,'Reg. Data Sum (00)'!$B$51:$N$65,10,FALSE)</f>
        <v>0.56822248427686362</v>
      </c>
      <c r="E193" s="26">
        <f>VLOOKUP($B193,'Reg. Data Sum (00)'!$B$35:$N$49,10,FALSE)</f>
        <v>32332.362430032812</v>
      </c>
      <c r="F193" s="61">
        <f>VLOOKUP($B193,'Reg. Data Sum (00)'!$B$35:$C$49,2,FALSE)</f>
        <v>30993.805499174454</v>
      </c>
    </row>
    <row r="194" spans="2:6" x14ac:dyDescent="0.25">
      <c r="B194" s="24" t="s">
        <v>25</v>
      </c>
      <c r="C194" s="25"/>
      <c r="D194" s="25"/>
      <c r="E194" s="25"/>
      <c r="F194" s="25"/>
    </row>
    <row r="195" spans="2:6" x14ac:dyDescent="0.25">
      <c r="B195" s="24" t="s">
        <v>23</v>
      </c>
      <c r="C195" s="23"/>
      <c r="D195" s="23"/>
      <c r="E195" s="23"/>
      <c r="F195" s="23"/>
    </row>
    <row r="196" spans="2:6" x14ac:dyDescent="0.25">
      <c r="B196" s="23"/>
      <c r="C196" s="23"/>
      <c r="D196" s="23"/>
      <c r="E196" s="23"/>
      <c r="F196" s="23"/>
    </row>
    <row r="197" spans="2:6" ht="15.75" thickBot="1" x14ac:dyDescent="0.3">
      <c r="B197" s="39" t="s">
        <v>139</v>
      </c>
      <c r="C197" s="23"/>
      <c r="D197" s="23"/>
      <c r="E197" s="23"/>
      <c r="F197" s="23"/>
    </row>
    <row r="198" spans="2:6" ht="26.25" x14ac:dyDescent="0.25">
      <c r="B198" s="51" t="s">
        <v>21</v>
      </c>
      <c r="C198" s="52" t="s">
        <v>30</v>
      </c>
      <c r="D198" s="53" t="s">
        <v>22</v>
      </c>
      <c r="E198" s="52" t="s">
        <v>60</v>
      </c>
      <c r="F198" s="54" t="s">
        <v>29</v>
      </c>
    </row>
    <row r="199" spans="2:6" x14ac:dyDescent="0.25">
      <c r="B199" s="116" t="s">
        <v>11</v>
      </c>
      <c r="C199" s="31">
        <f>VLOOKUP($B199,'Reg. Data Sum (00)'!$B$3:$N$17,11,FALSE)</f>
        <v>361736</v>
      </c>
      <c r="D199" s="30">
        <f>VLOOKUP($B199,'Reg. Data Sum (00)'!$B$51:$N$65,11,FALSE)</f>
        <v>1.0000437694714588</v>
      </c>
      <c r="E199" s="29">
        <f>VLOOKUP($B199,'Reg. Data Sum (00)'!$B$35:$N$49,11,FALSE)</f>
        <v>25916.963841033241</v>
      </c>
      <c r="F199" s="59">
        <f>VLOOKUP($B199,'Reg. Data Sum (00)'!$B$35:$C$49,2,FALSE)</f>
        <v>30906.749657274253</v>
      </c>
    </row>
    <row r="200" spans="2:6" x14ac:dyDescent="0.25">
      <c r="B200" s="116" t="s">
        <v>9</v>
      </c>
      <c r="C200" s="31">
        <f>VLOOKUP($B200,'Reg. Data Sum (00)'!$B$3:$N$17,11,FALSE)</f>
        <v>194628</v>
      </c>
      <c r="D200" s="30">
        <f>VLOOKUP($B200,'Reg. Data Sum (00)'!$B$51:$N$65,11,FALSE)</f>
        <v>0.8347281480830181</v>
      </c>
      <c r="E200" s="29">
        <f>VLOOKUP($B200,'Reg. Data Sum (00)'!$B$35:$N$49,11,FALSE)</f>
        <v>28950.574090058984</v>
      </c>
      <c r="F200" s="59">
        <f>VLOOKUP($B200,'Reg. Data Sum (00)'!$B$35:$C$49,2,FALSE)</f>
        <v>42364.806567913402</v>
      </c>
    </row>
    <row r="201" spans="2:6" x14ac:dyDescent="0.25">
      <c r="B201" s="116" t="s">
        <v>44</v>
      </c>
      <c r="C201" s="31">
        <f>VLOOKUP($B201,'Reg. Data Sum (00)'!$B$3:$N$17,11,FALSE)</f>
        <v>189420</v>
      </c>
      <c r="D201" s="30">
        <f>VLOOKUP($B201,'Reg. Data Sum (00)'!$B$51:$N$65,11,FALSE)</f>
        <v>1.0711403921313443</v>
      </c>
      <c r="E201" s="29">
        <f>VLOOKUP($B201,'Reg. Data Sum (00)'!$B$35:$N$49,11,FALSE)</f>
        <v>27950.35864745011</v>
      </c>
      <c r="F201" s="59">
        <f>VLOOKUP($B201,'Reg. Data Sum (00)'!$B$35:$C$49,2,FALSE)</f>
        <v>32375.401482338828</v>
      </c>
    </row>
    <row r="202" spans="2:6" x14ac:dyDescent="0.25">
      <c r="B202" s="116" t="s">
        <v>3</v>
      </c>
      <c r="C202" s="31">
        <f>VLOOKUP($B202,'Reg. Data Sum (00)'!$B$3:$N$17,11,FALSE)</f>
        <v>335118</v>
      </c>
      <c r="D202" s="30">
        <f>VLOOKUP($B202,'Reg. Data Sum (00)'!$B$51:$N$65,11,FALSE)</f>
        <v>1.3809967682407891</v>
      </c>
      <c r="E202" s="29">
        <f>VLOOKUP($B202,'Reg. Data Sum (00)'!$B$35:$N$49,11,FALSE)</f>
        <v>34955.208771238787</v>
      </c>
      <c r="F202" s="59">
        <f>VLOOKUP($B202,'Reg. Data Sum (00)'!$B$35:$C$49,2,FALSE)</f>
        <v>42956.032837478902</v>
      </c>
    </row>
    <row r="203" spans="2:6" x14ac:dyDescent="0.25">
      <c r="B203" s="116" t="s">
        <v>7</v>
      </c>
      <c r="C203" s="31">
        <f>VLOOKUP($B203,'Reg. Data Sum (00)'!$B$3:$N$17,11,FALSE)</f>
        <v>186593</v>
      </c>
      <c r="D203" s="30">
        <f>VLOOKUP($B203,'Reg. Data Sum (00)'!$B$51:$N$65,11,FALSE)</f>
        <v>1.1218158747323876</v>
      </c>
      <c r="E203" s="29">
        <f>VLOOKUP($B203,'Reg. Data Sum (00)'!$B$35:$N$49,11,FALSE)</f>
        <v>12192.234773008633</v>
      </c>
      <c r="F203" s="59">
        <f>VLOOKUP($B203,'Reg. Data Sum (00)'!$B$35:$C$49,2,FALSE)</f>
        <v>15109.247410405329</v>
      </c>
    </row>
    <row r="204" spans="2:6" x14ac:dyDescent="0.25">
      <c r="B204" s="116" t="s">
        <v>8</v>
      </c>
      <c r="C204" s="31">
        <f>VLOOKUP($B204,'Reg. Data Sum (00)'!$B$3:$N$17,11,FALSE)</f>
        <v>136399</v>
      </c>
      <c r="D204" s="30">
        <f>VLOOKUP($B204,'Reg. Data Sum (00)'!$B$51:$N$65,11,FALSE)</f>
        <v>0.67718773855940351</v>
      </c>
      <c r="E204" s="29">
        <f>VLOOKUP($B204,'Reg. Data Sum (00)'!$B$35:$N$49,11,FALSE)</f>
        <v>29658.109494937646</v>
      </c>
      <c r="F204" s="59">
        <f>VLOOKUP($B204,'Reg. Data Sum (00)'!$B$35:$C$49,2,FALSE)</f>
        <v>31328.018048168204</v>
      </c>
    </row>
    <row r="205" spans="2:6" x14ac:dyDescent="0.25">
      <c r="B205" s="116" t="s">
        <v>10</v>
      </c>
      <c r="C205" s="31">
        <f>VLOOKUP($B205,'Reg. Data Sum (00)'!$B$3:$N$17,11,FALSE)</f>
        <v>84969</v>
      </c>
      <c r="D205" s="30">
        <f>VLOOKUP($B205,'Reg. Data Sum (00)'!$B$51:$N$65,11,FALSE)</f>
        <v>0.80039214216400645</v>
      </c>
      <c r="E205" s="29">
        <f>VLOOKUP($B205,'Reg. Data Sum (00)'!$B$35:$N$49,11,FALSE)</f>
        <v>34172.684178935844</v>
      </c>
      <c r="F205" s="59">
        <f>VLOOKUP($B205,'Reg. Data Sum (00)'!$B$35:$C$49,2,FALSE)</f>
        <v>52573.385640935463</v>
      </c>
    </row>
    <row r="206" spans="2:6" x14ac:dyDescent="0.25">
      <c r="B206" s="115" t="s">
        <v>45</v>
      </c>
      <c r="C206" s="31">
        <f>VLOOKUP($B206,'Reg. Data Sum (00)'!$B$3:$N$17,11,FALSE)</f>
        <v>91970</v>
      </c>
      <c r="D206" s="30">
        <f>VLOOKUP($B206,'Reg. Data Sum (00)'!$B$51:$N$65,11,FALSE)</f>
        <v>1.5014594919310442</v>
      </c>
      <c r="E206" s="29">
        <f>VLOOKUP($B206,'Reg. Data Sum (00)'!$B$35:$N$49,11,FALSE)</f>
        <v>31306.045536588019</v>
      </c>
      <c r="F206" s="59">
        <f>VLOOKUP($B206,'Reg. Data Sum (00)'!$B$35:$C$49,2,FALSE)</f>
        <v>36304.365829059265</v>
      </c>
    </row>
    <row r="207" spans="2:6" x14ac:dyDescent="0.25">
      <c r="B207" s="116" t="s">
        <v>2</v>
      </c>
      <c r="C207" s="31">
        <f>VLOOKUP($B207,'Reg. Data Sum (00)'!$B$3:$N$17,11,FALSE)</f>
        <v>114168</v>
      </c>
      <c r="D207" s="30">
        <f>VLOOKUP($B207,'Reg. Data Sum (00)'!$B$51:$N$65,11,FALSE)</f>
        <v>1.2243509110337132</v>
      </c>
      <c r="E207" s="29">
        <f>VLOOKUP($B207,'Reg. Data Sum (00)'!$B$35:$N$49,11,FALSE)</f>
        <v>29783.859435218274</v>
      </c>
      <c r="F207" s="59">
        <f>VLOOKUP($B207,'Reg. Data Sum (00)'!$B$35:$C$49,2,FALSE)</f>
        <v>36937.864760934543</v>
      </c>
    </row>
    <row r="208" spans="2:6" x14ac:dyDescent="0.25">
      <c r="B208" s="116" t="s">
        <v>6</v>
      </c>
      <c r="C208" s="31">
        <f>VLOOKUP($B208,'Reg. Data Sum (00)'!$B$3:$N$17,11,FALSE)</f>
        <v>47281</v>
      </c>
      <c r="D208" s="30">
        <f>VLOOKUP($B208,'Reg. Data Sum (00)'!$B$51:$N$65,11,FALSE)</f>
        <v>0.81348152446422872</v>
      </c>
      <c r="E208" s="29">
        <f>VLOOKUP($B208,'Reg. Data Sum (00)'!$B$35:$N$49,11,FALSE)</f>
        <v>20622.001459359995</v>
      </c>
      <c r="F208" s="59">
        <f>VLOOKUP($B208,'Reg. Data Sum (00)'!$B$35:$C$49,2,FALSE)</f>
        <v>22357.801118619751</v>
      </c>
    </row>
    <row r="209" spans="2:6" x14ac:dyDescent="0.25">
      <c r="B209" s="115" t="s">
        <v>46</v>
      </c>
      <c r="C209" s="31">
        <f>VLOOKUP($B209,'Reg. Data Sum (00)'!$B$3:$N$17,11,FALSE)</f>
        <v>31268</v>
      </c>
      <c r="D209" s="30">
        <f>VLOOKUP($B209,'Reg. Data Sum (00)'!$B$51:$N$65,11,FALSE)</f>
        <v>0.77809174448495688</v>
      </c>
      <c r="E209" s="29">
        <f>VLOOKUP($B209,'Reg. Data Sum (00)'!$B$35:$N$49,11,FALSE)</f>
        <v>39809.347192017398</v>
      </c>
      <c r="F209" s="59">
        <f>VLOOKUP($B209,'Reg. Data Sum (00)'!$B$35:$C$49,2,FALSE)</f>
        <v>46250.843665839639</v>
      </c>
    </row>
    <row r="210" spans="2:6" x14ac:dyDescent="0.25">
      <c r="B210" s="116" t="s">
        <v>4</v>
      </c>
      <c r="C210" s="31">
        <f>VLOOKUP($B210,'Reg. Data Sum (00)'!$B$3:$N$17,11,FALSE)</f>
        <v>30396</v>
      </c>
      <c r="D210" s="30">
        <f>VLOOKUP($B210,'Reg. Data Sum (00)'!$B$51:$N$65,11,FALSE)</f>
        <v>0.5985536534287077</v>
      </c>
      <c r="E210" s="29">
        <f>VLOOKUP($B210,'Reg. Data Sum (00)'!$B$35:$N$49,11,FALSE)</f>
        <v>37852.272601658115</v>
      </c>
      <c r="F210" s="59">
        <f>VLOOKUP($B210,'Reg. Data Sum (00)'!$B$35:$C$49,2,FALSE)</f>
        <v>58584.908497267759</v>
      </c>
    </row>
    <row r="211" spans="2:6" ht="15.75" thickBot="1" x14ac:dyDescent="0.3">
      <c r="B211" s="125" t="s">
        <v>12</v>
      </c>
      <c r="C211" s="28">
        <f>VLOOKUP($B211,'Reg. Data Sum (00)'!$B$3:$N$17,11,FALSE)</f>
        <v>14519</v>
      </c>
      <c r="D211" s="27">
        <f>VLOOKUP($B211,'Reg. Data Sum (00)'!$B$51:$N$65,11,FALSE)</f>
        <v>0.60718801206014938</v>
      </c>
      <c r="E211" s="26">
        <f>VLOOKUP($B211,'Reg. Data Sum (00)'!$B$35:$N$49,11,FALSE)</f>
        <v>23958.519801639231</v>
      </c>
      <c r="F211" s="61">
        <f>VLOOKUP($B211,'Reg. Data Sum (00)'!$B$35:$C$49,2,FALSE)</f>
        <v>30993.805499174454</v>
      </c>
    </row>
    <row r="212" spans="2:6" x14ac:dyDescent="0.25">
      <c r="B212" s="24" t="s">
        <v>25</v>
      </c>
      <c r="C212" s="25"/>
      <c r="D212" s="25"/>
      <c r="E212" s="25"/>
      <c r="F212" s="25"/>
    </row>
    <row r="213" spans="2:6" x14ac:dyDescent="0.25">
      <c r="B213" s="24" t="s">
        <v>23</v>
      </c>
      <c r="C213" s="23"/>
      <c r="D213" s="23"/>
      <c r="E213" s="23"/>
      <c r="F213" s="23"/>
    </row>
    <row r="214" spans="2:6" x14ac:dyDescent="0.25">
      <c r="B214" s="23"/>
      <c r="C214" s="23"/>
      <c r="D214" s="23"/>
      <c r="E214" s="23"/>
      <c r="F214" s="23"/>
    </row>
    <row r="215" spans="2:6" ht="15.75" thickBot="1" x14ac:dyDescent="0.3">
      <c r="B215" s="39" t="s">
        <v>140</v>
      </c>
      <c r="C215" s="23"/>
      <c r="D215" s="23"/>
      <c r="E215" s="23"/>
      <c r="F215" s="23"/>
    </row>
    <row r="216" spans="2:6" ht="26.25" x14ac:dyDescent="0.25">
      <c r="B216" s="89" t="s">
        <v>21</v>
      </c>
      <c r="C216" s="90" t="s">
        <v>30</v>
      </c>
      <c r="D216" s="91" t="s">
        <v>22</v>
      </c>
      <c r="E216" s="90" t="s">
        <v>59</v>
      </c>
      <c r="F216" s="92" t="s">
        <v>29</v>
      </c>
    </row>
    <row r="217" spans="2:6" x14ac:dyDescent="0.25">
      <c r="B217" s="116" t="s">
        <v>11</v>
      </c>
      <c r="C217" s="31">
        <f>VLOOKUP($B217,'Reg. Data Sum (00)'!$B$3:$N$17,12,FALSE)</f>
        <v>597947</v>
      </c>
      <c r="D217" s="30">
        <f>VLOOKUP($B217,'Reg. Data Sum (00)'!$B$51:$N$65,12,FALSE)</f>
        <v>1.1278183886654998</v>
      </c>
      <c r="E217" s="29">
        <f>VLOOKUP($B217,'Reg. Data Sum (00)'!$B$35:$N$49,12,FALSE)</f>
        <v>29236.67933947323</v>
      </c>
      <c r="F217" s="59">
        <f>VLOOKUP($B217,'Reg. Data Sum (00)'!$B$35:$C$49,2,FALSE)</f>
        <v>30906.749657274253</v>
      </c>
    </row>
    <row r="218" spans="2:6" x14ac:dyDescent="0.25">
      <c r="B218" s="116" t="s">
        <v>8</v>
      </c>
      <c r="C218" s="31">
        <f>VLOOKUP($B218,'Reg. Data Sum (00)'!$B$3:$N$17,12,FALSE)</f>
        <v>264274</v>
      </c>
      <c r="D218" s="30">
        <f>VLOOKUP($B218,'Reg. Data Sum (00)'!$B$51:$N$65,12,FALSE)</f>
        <v>0.89516180093438347</v>
      </c>
      <c r="E218" s="29">
        <f>VLOOKUP($B218,'Reg. Data Sum (00)'!$B$35:$N$49,12,FALSE)</f>
        <v>32447.357640176484</v>
      </c>
      <c r="F218" s="59">
        <f>VLOOKUP($B218,'Reg. Data Sum (00)'!$B$35:$C$49,2,FALSE)</f>
        <v>31328.018048168204</v>
      </c>
    </row>
    <row r="219" spans="2:6" x14ac:dyDescent="0.25">
      <c r="B219" s="116" t="s">
        <v>9</v>
      </c>
      <c r="C219" s="31">
        <f>VLOOKUP($B219,'Reg. Data Sum (00)'!$B$3:$N$17,12,FALSE)</f>
        <v>307312</v>
      </c>
      <c r="D219" s="30">
        <f>VLOOKUP($B219,'Reg. Data Sum (00)'!$B$51:$N$65,12,FALSE)</f>
        <v>0.89922518406584573</v>
      </c>
      <c r="E219" s="29">
        <f>VLOOKUP($B219,'Reg. Data Sum (00)'!$B$35:$N$49,12,FALSE)</f>
        <v>29921.510093976154</v>
      </c>
      <c r="F219" s="59">
        <f>VLOOKUP($B219,'Reg. Data Sum (00)'!$B$35:$C$49,2,FALSE)</f>
        <v>42364.806567913402</v>
      </c>
    </row>
    <row r="220" spans="2:6" x14ac:dyDescent="0.25">
      <c r="B220" s="116" t="s">
        <v>3</v>
      </c>
      <c r="C220" s="31">
        <f>VLOOKUP($B220,'Reg. Data Sum (00)'!$B$3:$N$17,12,FALSE)</f>
        <v>488691</v>
      </c>
      <c r="D220" s="30">
        <f>VLOOKUP($B220,'Reg. Data Sum (00)'!$B$51:$N$65,12,FALSE)</f>
        <v>1.37397379963924</v>
      </c>
      <c r="E220" s="29">
        <f>VLOOKUP($B220,'Reg. Data Sum (00)'!$B$35:$N$49,12,FALSE)</f>
        <v>36117.633713328054</v>
      </c>
      <c r="F220" s="59">
        <f>VLOOKUP($B220,'Reg. Data Sum (00)'!$B$35:$C$49,2,FALSE)</f>
        <v>42956.032837478902</v>
      </c>
    </row>
    <row r="221" spans="2:6" x14ac:dyDescent="0.25">
      <c r="B221" s="116" t="s">
        <v>44</v>
      </c>
      <c r="C221" s="31">
        <f>VLOOKUP($B221,'Reg. Data Sum (00)'!$B$3:$N$17,12,FALSE)</f>
        <v>245719</v>
      </c>
      <c r="D221" s="30">
        <f>VLOOKUP($B221,'Reg. Data Sum (00)'!$B$51:$N$65,12,FALSE)</f>
        <v>0.94800037056799469</v>
      </c>
      <c r="E221" s="29">
        <f>VLOOKUP($B221,'Reg. Data Sum (00)'!$B$35:$N$49,12,FALSE)</f>
        <v>27190.225432302752</v>
      </c>
      <c r="F221" s="59">
        <f>VLOOKUP($B221,'Reg. Data Sum (00)'!$B$35:$C$49,2,FALSE)</f>
        <v>32375.401482338828</v>
      </c>
    </row>
    <row r="222" spans="2:6" x14ac:dyDescent="0.25">
      <c r="B222" s="116" t="s">
        <v>7</v>
      </c>
      <c r="C222" s="31">
        <f>VLOOKUP($B222,'Reg. Data Sum (00)'!$B$3:$N$17,12,FALSE)</f>
        <v>233145</v>
      </c>
      <c r="D222" s="30">
        <f>VLOOKUP($B222,'Reg. Data Sum (00)'!$B$51:$N$65,12,FALSE)</f>
        <v>0.95631626816018567</v>
      </c>
      <c r="E222" s="29">
        <f>VLOOKUP($B222,'Reg. Data Sum (00)'!$B$35:$N$49,12,FALSE)</f>
        <v>14298.35151086234</v>
      </c>
      <c r="F222" s="59">
        <f>VLOOKUP($B222,'Reg. Data Sum (00)'!$B$35:$C$49,2,FALSE)</f>
        <v>15109.247410405329</v>
      </c>
    </row>
    <row r="223" spans="2:6" x14ac:dyDescent="0.25">
      <c r="B223" s="116" t="s">
        <v>10</v>
      </c>
      <c r="C223" s="31">
        <f>VLOOKUP($B223,'Reg. Data Sum (00)'!$B$3:$N$17,12,FALSE)</f>
        <v>136987</v>
      </c>
      <c r="D223" s="30">
        <f>VLOOKUP($B223,'Reg. Data Sum (00)'!$B$51:$N$65,12,FALSE)</f>
        <v>0.88038141824208616</v>
      </c>
      <c r="E223" s="29">
        <f>VLOOKUP($B223,'Reg. Data Sum (00)'!$B$35:$N$49,12,FALSE)</f>
        <v>42614.317161482475</v>
      </c>
      <c r="F223" s="59">
        <f>VLOOKUP($B223,'Reg. Data Sum (00)'!$B$35:$C$49,2,FALSE)</f>
        <v>52573.385640935463</v>
      </c>
    </row>
    <row r="224" spans="2:6" x14ac:dyDescent="0.25">
      <c r="B224" s="116" t="s">
        <v>2</v>
      </c>
      <c r="C224" s="31">
        <f>VLOOKUP($B224,'Reg. Data Sum (00)'!$B$3:$N$17,12,FALSE)</f>
        <v>125589</v>
      </c>
      <c r="D224" s="30">
        <f>VLOOKUP($B224,'Reg. Data Sum (00)'!$B$51:$N$65,12,FALSE)</f>
        <v>0.91888745311901709</v>
      </c>
      <c r="E224" s="29">
        <f>VLOOKUP($B224,'Reg. Data Sum (00)'!$B$35:$N$49,12,FALSE)</f>
        <v>33411.906616025291</v>
      </c>
      <c r="F224" s="59">
        <f>VLOOKUP($B224,'Reg. Data Sum (00)'!$B$35:$C$49,2,FALSE)</f>
        <v>36937.864760934543</v>
      </c>
    </row>
    <row r="225" spans="2:6" x14ac:dyDescent="0.25">
      <c r="B225" s="115" t="s">
        <v>45</v>
      </c>
      <c r="C225" s="31">
        <f>VLOOKUP($B225,'Reg. Data Sum (00)'!$B$3:$N$17,12,FALSE)</f>
        <v>79210</v>
      </c>
      <c r="D225" s="30">
        <f>VLOOKUP($B225,'Reg. Data Sum (00)'!$B$51:$N$65,12,FALSE)</f>
        <v>0.88226012303932122</v>
      </c>
      <c r="E225" s="29">
        <f>VLOOKUP($B225,'Reg. Data Sum (00)'!$B$35:$N$49,12,FALSE)</f>
        <v>31233.061179144046</v>
      </c>
      <c r="F225" s="59">
        <f>VLOOKUP($B225,'Reg. Data Sum (00)'!$B$35:$C$49,2,FALSE)</f>
        <v>36304.365829059265</v>
      </c>
    </row>
    <row r="226" spans="2:6" x14ac:dyDescent="0.25">
      <c r="B226" s="116" t="s">
        <v>6</v>
      </c>
      <c r="C226" s="31">
        <f>VLOOKUP($B226,'Reg. Data Sum (00)'!$B$3:$N$17,12,FALSE)</f>
        <v>69586</v>
      </c>
      <c r="D226" s="30">
        <f>VLOOKUP($B226,'Reg. Data Sum (00)'!$B$51:$N$65,12,FALSE)</f>
        <v>0.81683082169914023</v>
      </c>
      <c r="E226" s="29">
        <f>VLOOKUP($B226,'Reg. Data Sum (00)'!$B$35:$N$49,12,FALSE)</f>
        <v>21498.133202080877</v>
      </c>
      <c r="F226" s="59">
        <f>VLOOKUP($B226,'Reg. Data Sum (00)'!$B$35:$C$49,2,FALSE)</f>
        <v>22357.801118619751</v>
      </c>
    </row>
    <row r="227" spans="2:6" x14ac:dyDescent="0.25">
      <c r="B227" s="115" t="s">
        <v>46</v>
      </c>
      <c r="C227" s="31">
        <f>VLOOKUP($B227,'Reg. Data Sum (00)'!$B$3:$N$17,12,FALSE)</f>
        <v>53637</v>
      </c>
      <c r="D227" s="30">
        <f>VLOOKUP($B227,'Reg. Data Sum (00)'!$B$51:$N$65,12,FALSE)</f>
        <v>0.91063510184196139</v>
      </c>
      <c r="E227" s="29">
        <f>VLOOKUP($B227,'Reg. Data Sum (00)'!$B$35:$N$49,12,FALSE)</f>
        <v>46212.075880455654</v>
      </c>
      <c r="F227" s="59">
        <f>VLOOKUP($B227,'Reg. Data Sum (00)'!$B$35:$C$49,2,FALSE)</f>
        <v>46250.843665839639</v>
      </c>
    </row>
    <row r="228" spans="2:6" x14ac:dyDescent="0.25">
      <c r="B228" s="116" t="s">
        <v>4</v>
      </c>
      <c r="C228" s="31">
        <f>VLOOKUP($B228,'Reg. Data Sum (00)'!$B$3:$N$17,12,FALSE)</f>
        <v>52986</v>
      </c>
      <c r="D228" s="30">
        <f>VLOOKUP($B228,'Reg. Data Sum (00)'!$B$51:$N$65,12,FALSE)</f>
        <v>0.7118639315468267</v>
      </c>
      <c r="E228" s="29">
        <f>VLOOKUP($B228,'Reg. Data Sum (00)'!$B$35:$N$49,12,FALSE)</f>
        <v>39036.400124561202</v>
      </c>
      <c r="F228" s="59">
        <f>VLOOKUP($B228,'Reg. Data Sum (00)'!$B$35:$C$49,2,FALSE)</f>
        <v>58584.908497267759</v>
      </c>
    </row>
    <row r="229" spans="2:6" ht="15.75" thickBot="1" x14ac:dyDescent="0.3">
      <c r="B229" s="125" t="s">
        <v>12</v>
      </c>
      <c r="C229" s="28">
        <f>VLOOKUP($B229,'Reg. Data Sum (00)'!$B$3:$N$17,12,FALSE)</f>
        <v>11023</v>
      </c>
      <c r="D229" s="27">
        <f>VLOOKUP($B229,'Reg. Data Sum (00)'!$B$51:$N$65,12,FALSE)</f>
        <v>0.31451074999112189</v>
      </c>
      <c r="E229" s="26">
        <f>VLOOKUP($B229,'Reg. Data Sum (00)'!$B$35:$N$49,12,FALSE)</f>
        <v>29574.330762950194</v>
      </c>
      <c r="F229" s="61">
        <f>VLOOKUP($B229,'Reg. Data Sum (00)'!$B$35:$C$49,2,FALSE)</f>
        <v>30993.805499174454</v>
      </c>
    </row>
    <row r="230" spans="2:6" x14ac:dyDescent="0.25">
      <c r="B230" s="24" t="s">
        <v>25</v>
      </c>
      <c r="C230" s="25"/>
      <c r="D230" s="25"/>
      <c r="E230" s="25"/>
      <c r="F230" s="25"/>
    </row>
    <row r="231" spans="2:6" x14ac:dyDescent="0.25">
      <c r="B231" s="24" t="s">
        <v>23</v>
      </c>
      <c r="C231" s="23"/>
      <c r="D231" s="23"/>
      <c r="E231" s="23"/>
      <c r="F231" s="23"/>
    </row>
    <row r="233" spans="2:6" ht="15.75" thickBot="1" x14ac:dyDescent="0.3">
      <c r="B233" s="39" t="s">
        <v>141</v>
      </c>
      <c r="C233" s="23"/>
      <c r="D233" s="23"/>
      <c r="E233" s="23"/>
      <c r="F233" s="23"/>
    </row>
    <row r="234" spans="2:6" ht="26.25" x14ac:dyDescent="0.25">
      <c r="B234" s="47" t="s">
        <v>21</v>
      </c>
      <c r="C234" s="48" t="s">
        <v>30</v>
      </c>
      <c r="D234" s="49" t="s">
        <v>22</v>
      </c>
      <c r="E234" s="48" t="s">
        <v>58</v>
      </c>
      <c r="F234" s="50" t="s">
        <v>29</v>
      </c>
    </row>
    <row r="235" spans="2:6" x14ac:dyDescent="0.25">
      <c r="B235" s="116" t="s">
        <v>11</v>
      </c>
      <c r="C235" s="31">
        <f>VLOOKUP($B235,'Reg. Data Sum (00)'!$B$3:$N$17,13,FALSE)</f>
        <v>141206</v>
      </c>
      <c r="D235" s="30">
        <f>VLOOKUP($B235,'Reg. Data Sum (00)'!$B$51:$N$65,13,FALSE)</f>
        <v>1.0358921200642413</v>
      </c>
      <c r="E235" s="29">
        <f>VLOOKUP($B235,'Reg. Data Sum (00)'!$B$35:$N$49,13,FALSE)</f>
        <v>23961.260980411596</v>
      </c>
      <c r="F235" s="59">
        <f>VLOOKUP($B235,'Reg. Data Sum (00)'!$B$35:$C$49,2,FALSE)</f>
        <v>30906.749657274253</v>
      </c>
    </row>
    <row r="236" spans="2:6" x14ac:dyDescent="0.25">
      <c r="B236" s="116" t="s">
        <v>8</v>
      </c>
      <c r="C236" s="31">
        <f>VLOOKUP($B236,'Reg. Data Sum (00)'!$B$3:$N$17,13,FALSE)</f>
        <v>94670</v>
      </c>
      <c r="D236" s="30">
        <f>VLOOKUP($B236,'Reg. Data Sum (00)'!$B$51:$N$65,13,FALSE)</f>
        <v>1.2472237693905421</v>
      </c>
      <c r="E236" s="29">
        <f>VLOOKUP($B236,'Reg. Data Sum (00)'!$B$35:$N$49,13,FALSE)</f>
        <v>26986.90230273582</v>
      </c>
      <c r="F236" s="59">
        <f>VLOOKUP($B236,'Reg. Data Sum (00)'!$B$35:$C$49,2,FALSE)</f>
        <v>31328.018048168204</v>
      </c>
    </row>
    <row r="237" spans="2:6" x14ac:dyDescent="0.25">
      <c r="B237" s="116" t="s">
        <v>44</v>
      </c>
      <c r="C237" s="31">
        <f>VLOOKUP($B237,'Reg. Data Sum (00)'!$B$3:$N$17,13,FALSE)</f>
        <v>72563</v>
      </c>
      <c r="D237" s="30">
        <f>VLOOKUP($B237,'Reg. Data Sum (00)'!$B$51:$N$65,13,FALSE)</f>
        <v>1.0888546150064871</v>
      </c>
      <c r="E237" s="29">
        <f>VLOOKUP($B237,'Reg. Data Sum (00)'!$B$35:$N$49,13,FALSE)</f>
        <v>25063.038339098439</v>
      </c>
      <c r="F237" s="59">
        <f>VLOOKUP($B237,'Reg. Data Sum (00)'!$B$35:$C$49,2,FALSE)</f>
        <v>32375.401482338828</v>
      </c>
    </row>
    <row r="238" spans="2:6" x14ac:dyDescent="0.25">
      <c r="B238" s="116" t="s">
        <v>7</v>
      </c>
      <c r="C238" s="31">
        <f>VLOOKUP($B238,'Reg. Data Sum (00)'!$B$3:$N$17,13,FALSE)</f>
        <v>61876</v>
      </c>
      <c r="D238" s="30">
        <f>VLOOKUP($B238,'Reg. Data Sum (00)'!$B$51:$N$65,13,FALSE)</f>
        <v>0.98714867545240459</v>
      </c>
      <c r="E238" s="29">
        <f>VLOOKUP($B238,'Reg. Data Sum (00)'!$B$35:$N$49,13,FALSE)</f>
        <v>11059.484226517552</v>
      </c>
      <c r="F238" s="59">
        <f>VLOOKUP($B238,'Reg. Data Sum (00)'!$B$35:$C$49,2,FALSE)</f>
        <v>15109.247410405329</v>
      </c>
    </row>
    <row r="239" spans="2:6" x14ac:dyDescent="0.25">
      <c r="B239" s="116" t="s">
        <v>9</v>
      </c>
      <c r="C239" s="31">
        <f>VLOOKUP($B239,'Reg. Data Sum (00)'!$B$3:$N$17,13,FALSE)</f>
        <v>55748</v>
      </c>
      <c r="D239" s="30">
        <f>VLOOKUP($B239,'Reg. Data Sum (00)'!$B$51:$N$65,13,FALSE)</f>
        <v>0.63445837189049137</v>
      </c>
      <c r="E239" s="29">
        <f>VLOOKUP($B239,'Reg. Data Sum (00)'!$B$35:$N$49,13,FALSE)</f>
        <v>23655.027391117172</v>
      </c>
      <c r="F239" s="59">
        <f>VLOOKUP($B239,'Reg. Data Sum (00)'!$B$35:$C$49,2,FALSE)</f>
        <v>42364.806567913402</v>
      </c>
    </row>
    <row r="240" spans="2:6" x14ac:dyDescent="0.25">
      <c r="B240" s="116" t="s">
        <v>3</v>
      </c>
      <c r="C240" s="31">
        <f>VLOOKUP($B240,'Reg. Data Sum (00)'!$B$3:$N$17,13,FALSE)</f>
        <v>75632</v>
      </c>
      <c r="D240" s="30">
        <f>VLOOKUP($B240,'Reg. Data Sum (00)'!$B$51:$N$65,13,FALSE)</f>
        <v>0.82705538545186985</v>
      </c>
      <c r="E240" s="29">
        <f>VLOOKUP($B240,'Reg. Data Sum (00)'!$B$35:$N$49,13,FALSE)</f>
        <v>38174.316506240742</v>
      </c>
      <c r="F240" s="59">
        <f>VLOOKUP($B240,'Reg. Data Sum (00)'!$B$35:$C$49,2,FALSE)</f>
        <v>42956.032837478902</v>
      </c>
    </row>
    <row r="241" spans="2:6" x14ac:dyDescent="0.25">
      <c r="B241" s="115" t="s">
        <v>45</v>
      </c>
      <c r="C241" s="31">
        <f>VLOOKUP($B241,'Reg. Data Sum (00)'!$B$3:$N$17,13,FALSE)</f>
        <v>40216</v>
      </c>
      <c r="D241" s="30">
        <f>VLOOKUP($B241,'Reg. Data Sum (00)'!$B$51:$N$65,13,FALSE)</f>
        <v>1.742209621094849</v>
      </c>
      <c r="E241" s="29">
        <f>VLOOKUP($B241,'Reg. Data Sum (00)'!$B$35:$N$49,13,FALSE)</f>
        <v>29205.407250845434</v>
      </c>
      <c r="F241" s="59">
        <f>VLOOKUP($B241,'Reg. Data Sum (00)'!$B$35:$C$49,2,FALSE)</f>
        <v>36304.365829059265</v>
      </c>
    </row>
    <row r="242" spans="2:6" x14ac:dyDescent="0.25">
      <c r="B242" s="116" t="s">
        <v>2</v>
      </c>
      <c r="C242" s="31">
        <f>VLOOKUP($B242,'Reg. Data Sum (00)'!$B$3:$N$17,13,FALSE)</f>
        <v>33937</v>
      </c>
      <c r="D242" s="30">
        <f>VLOOKUP($B242,'Reg. Data Sum (00)'!$B$51:$N$65,13,FALSE)</f>
        <v>0.96575967193709988</v>
      </c>
      <c r="E242" s="29">
        <f>VLOOKUP($B242,'Reg. Data Sum (00)'!$B$35:$N$49,13,FALSE)</f>
        <v>29652.869847069571</v>
      </c>
      <c r="F242" s="59">
        <f>VLOOKUP($B242,'Reg. Data Sum (00)'!$B$35:$C$49,2,FALSE)</f>
        <v>36937.864760934543</v>
      </c>
    </row>
    <row r="243" spans="2:6" x14ac:dyDescent="0.25">
      <c r="B243" s="117" t="s">
        <v>12</v>
      </c>
      <c r="C243" s="31">
        <f>VLOOKUP($B243,'Reg. Data Sum (00)'!$B$3:$N$17,13,FALSE)</f>
        <v>22545</v>
      </c>
      <c r="D243" s="30">
        <f>VLOOKUP($B243,'Reg. Data Sum (00)'!$B$51:$N$65,13,FALSE)</f>
        <v>2.5019050580698083</v>
      </c>
      <c r="E243" s="29">
        <f>VLOOKUP($B243,'Reg. Data Sum (00)'!$B$35:$N$49,13,FALSE)</f>
        <v>44724.701840762922</v>
      </c>
      <c r="F243" s="59">
        <f>VLOOKUP($B243,'Reg. Data Sum (00)'!$B$35:$C$49,2,FALSE)</f>
        <v>30993.805499174454</v>
      </c>
    </row>
    <row r="244" spans="2:6" x14ac:dyDescent="0.25">
      <c r="B244" s="116" t="s">
        <v>10</v>
      </c>
      <c r="C244" s="31">
        <f>VLOOKUP($B244,'Reg. Data Sum (00)'!$B$3:$N$17,13,FALSE)</f>
        <v>28322</v>
      </c>
      <c r="D244" s="30">
        <f>VLOOKUP($B244,'Reg. Data Sum (00)'!$B$51:$N$65,13,FALSE)</f>
        <v>0.70794632212167852</v>
      </c>
      <c r="E244" s="29">
        <f>VLOOKUP($B244,'Reg. Data Sum (00)'!$B$35:$N$49,13,FALSE)</f>
        <v>28459.430972388956</v>
      </c>
      <c r="F244" s="59">
        <f>VLOOKUP($B244,'Reg. Data Sum (00)'!$B$35:$C$49,2,FALSE)</f>
        <v>52573.385640935463</v>
      </c>
    </row>
    <row r="245" spans="2:6" x14ac:dyDescent="0.25">
      <c r="B245" s="115" t="s">
        <v>46</v>
      </c>
      <c r="C245" s="31">
        <f>VLOOKUP($B245,'Reg. Data Sum (00)'!$B$3:$N$17,13,FALSE)</f>
        <v>22519</v>
      </c>
      <c r="D245" s="30">
        <f>VLOOKUP($B245,'Reg. Data Sum (00)'!$B$51:$N$65,13,FALSE)</f>
        <v>1.4870100623255578</v>
      </c>
      <c r="E245" s="29">
        <f>VLOOKUP($B245,'Reg. Data Sum (00)'!$B$35:$N$49,13,FALSE)</f>
        <v>43201.454949154046</v>
      </c>
      <c r="F245" s="59">
        <f>VLOOKUP($B245,'Reg. Data Sum (00)'!$B$35:$C$49,2,FALSE)</f>
        <v>46250.843665839639</v>
      </c>
    </row>
    <row r="246" spans="2:6" x14ac:dyDescent="0.25">
      <c r="B246" s="116" t="s">
        <v>6</v>
      </c>
      <c r="C246" s="31">
        <f>VLOOKUP($B246,'Reg. Data Sum (00)'!$B$3:$N$17,13,FALSE)</f>
        <v>22180</v>
      </c>
      <c r="D246" s="30">
        <f>VLOOKUP($B246,'Reg. Data Sum (00)'!$B$51:$N$65,13,FALSE)</f>
        <v>1.0126437450323091</v>
      </c>
      <c r="E246" s="29">
        <f>VLOOKUP($B246,'Reg. Data Sum (00)'!$B$35:$N$49,13,FALSE)</f>
        <v>17636.007889990982</v>
      </c>
      <c r="F246" s="59">
        <f>VLOOKUP($B246,'Reg. Data Sum (00)'!$B$35:$C$49,2,FALSE)</f>
        <v>22357.801118619751</v>
      </c>
    </row>
    <row r="247" spans="2:6" ht="15.75" thickBot="1" x14ac:dyDescent="0.3">
      <c r="B247" s="118" t="s">
        <v>4</v>
      </c>
      <c r="C247" s="28">
        <f>VLOOKUP($B247,'Reg. Data Sum (00)'!$B$3:$N$17,13,FALSE)</f>
        <v>14044</v>
      </c>
      <c r="D247" s="27">
        <f>VLOOKUP($B247,'Reg. Data Sum (00)'!$B$51:$N$65,13,FALSE)</f>
        <v>0.7338572229811281</v>
      </c>
      <c r="E247" s="26">
        <f>VLOOKUP($B247,'Reg. Data Sum (00)'!$B$35:$N$49,13,FALSE)</f>
        <v>32182.352250071206</v>
      </c>
      <c r="F247" s="61">
        <f>VLOOKUP($B247,'Reg. Data Sum (00)'!$B$35:$C$49,2,FALSE)</f>
        <v>58584.908497267759</v>
      </c>
    </row>
    <row r="248" spans="2:6" x14ac:dyDescent="0.25">
      <c r="B248" s="24" t="s">
        <v>25</v>
      </c>
      <c r="C248" s="25"/>
      <c r="D248" s="25"/>
      <c r="E248" s="25"/>
      <c r="F248" s="25"/>
    </row>
    <row r="249" spans="2:6" x14ac:dyDescent="0.25">
      <c r="B249" s="24" t="s">
        <v>23</v>
      </c>
      <c r="C249" s="23"/>
      <c r="D249" s="23"/>
      <c r="E249" s="23"/>
      <c r="F249" s="23"/>
    </row>
  </sheetData>
  <sortState ref="B235:F249">
    <sortCondition descending="1" ref="C235"/>
  </sortState>
  <pageMargins left="0.75" right="0.75" top="1" bottom="1" header="0.5" footer="0.5"/>
  <ignoredErrors>
    <ignoredError sqref="E55:E67 E73:E85 E91:E103 E109:E121 E127:E139 E145:E157 E163:E175 E181:E193 E199:E211 E217:E229 E235:E24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2:AF74"/>
  <sheetViews>
    <sheetView topLeftCell="A9" workbookViewId="0">
      <selection activeCell="Q22" sqref="Q22"/>
    </sheetView>
  </sheetViews>
  <sheetFormatPr defaultColWidth="8.85546875" defaultRowHeight="15" x14ac:dyDescent="0.25"/>
  <cols>
    <col min="3" max="3" width="8.42578125" customWidth="1"/>
    <col min="7" max="8" width="12.42578125" customWidth="1"/>
    <col min="9" max="9" width="14.140625" bestFit="1" customWidth="1"/>
    <col min="11" max="11" width="12.28515625" customWidth="1"/>
    <col min="15" max="15" width="11.42578125" customWidth="1"/>
  </cols>
  <sheetData>
    <row r="2" spans="2:32" ht="75" x14ac:dyDescent="0.25">
      <c r="B2" s="1"/>
      <c r="C2" s="21" t="s">
        <v>17</v>
      </c>
      <c r="D2" s="21" t="s">
        <v>46</v>
      </c>
      <c r="E2" s="21" t="s">
        <v>45</v>
      </c>
      <c r="F2" s="21" t="s">
        <v>44</v>
      </c>
      <c r="G2" s="22" t="s">
        <v>12</v>
      </c>
      <c r="H2" s="21" t="s">
        <v>2</v>
      </c>
      <c r="I2" s="21" t="s">
        <v>3</v>
      </c>
      <c r="J2" s="21" t="s">
        <v>11</v>
      </c>
      <c r="K2" s="21" t="s">
        <v>4</v>
      </c>
      <c r="L2" s="21" t="s">
        <v>10</v>
      </c>
      <c r="M2" s="21" t="s">
        <v>9</v>
      </c>
      <c r="N2" s="21" t="s">
        <v>8</v>
      </c>
      <c r="O2" s="21" t="s">
        <v>7</v>
      </c>
      <c r="P2" s="21" t="s">
        <v>6</v>
      </c>
    </row>
    <row r="3" spans="2:32" x14ac:dyDescent="0.25">
      <c r="B3" t="s">
        <v>0</v>
      </c>
      <c r="C3" s="9">
        <v>40677.080470322995</v>
      </c>
      <c r="D3" s="9">
        <v>59863.578387701535</v>
      </c>
      <c r="E3" s="9">
        <v>42248.599550437611</v>
      </c>
      <c r="F3" s="9">
        <v>37717.632224668232</v>
      </c>
      <c r="G3" s="9">
        <v>39080.250732579909</v>
      </c>
      <c r="H3" s="9">
        <v>42100.172452240011</v>
      </c>
      <c r="I3" s="9">
        <v>49286.593887949835</v>
      </c>
      <c r="J3" s="9">
        <v>35139.37543426999</v>
      </c>
      <c r="K3" s="9">
        <v>62852.99355620984</v>
      </c>
      <c r="L3" s="9">
        <v>64397.850594375363</v>
      </c>
      <c r="M3" s="9">
        <v>49574.423798738717</v>
      </c>
      <c r="N3" s="9">
        <v>37653.707201537036</v>
      </c>
      <c r="O3" s="9">
        <v>17068.328491005825</v>
      </c>
      <c r="P3" s="9">
        <v>25883.415413683811</v>
      </c>
      <c r="S3" s="7">
        <v>47022.053956593103</v>
      </c>
      <c r="T3" s="7">
        <v>93920.292517006805</v>
      </c>
      <c r="U3" s="7">
        <v>41110.353626257282</v>
      </c>
      <c r="V3" s="7">
        <v>36915.495669987897</v>
      </c>
      <c r="W3" s="7">
        <v>34889.273440564924</v>
      </c>
      <c r="X3" s="7">
        <v>47605.091312931887</v>
      </c>
      <c r="Y3" s="7">
        <v>56122.347447073473</v>
      </c>
      <c r="Z3" s="7">
        <v>36664.229866466056</v>
      </c>
      <c r="AA3" s="7">
        <v>103015.20131291029</v>
      </c>
      <c r="AB3" s="7">
        <v>67241.68879878358</v>
      </c>
      <c r="AC3" s="7">
        <v>59309.748261031171</v>
      </c>
      <c r="AD3" s="7">
        <v>46626.058251930648</v>
      </c>
      <c r="AE3" s="7">
        <v>19348.008547921785</v>
      </c>
      <c r="AF3" s="7">
        <v>40394.566516756131</v>
      </c>
    </row>
    <row r="4" spans="2:32" x14ac:dyDescent="0.25">
      <c r="B4" t="s">
        <v>1</v>
      </c>
      <c r="C4" s="9">
        <v>42287.450859256714</v>
      </c>
      <c r="D4" s="9">
        <v>68258.077699167465</v>
      </c>
      <c r="E4" s="9">
        <v>38520.02317429267</v>
      </c>
      <c r="F4" s="9">
        <v>35547.132164614843</v>
      </c>
      <c r="G4" s="9">
        <v>35310.771488757615</v>
      </c>
      <c r="H4" s="9">
        <v>40183.643361315604</v>
      </c>
      <c r="I4" s="9">
        <v>43717.65409925874</v>
      </c>
      <c r="J4" s="9">
        <v>33146.107977623979</v>
      </c>
      <c r="K4" s="9">
        <v>74994.392563135101</v>
      </c>
      <c r="L4" s="9">
        <v>60746.211864672827</v>
      </c>
      <c r="M4" s="9">
        <v>60083.305535798958</v>
      </c>
      <c r="N4" s="9">
        <v>37122.457025861127</v>
      </c>
      <c r="O4" s="9">
        <v>15280.844717783166</v>
      </c>
      <c r="P4" s="9">
        <v>31040.662846074421</v>
      </c>
    </row>
    <row r="5" spans="2:32" x14ac:dyDescent="0.25">
      <c r="B5" t="s">
        <v>33</v>
      </c>
      <c r="C5" s="9">
        <v>66695.896388379537</v>
      </c>
      <c r="D5" s="9">
        <v>80255.492029404471</v>
      </c>
      <c r="E5" s="9">
        <v>55787.412773099168</v>
      </c>
      <c r="F5" s="9">
        <v>57908.335784828749</v>
      </c>
      <c r="G5" s="9"/>
      <c r="H5" s="9"/>
      <c r="I5" s="9">
        <v>75770.453251067869</v>
      </c>
      <c r="J5" s="9">
        <v>42721.678981309429</v>
      </c>
      <c r="K5" s="9">
        <v>89848.284612998978</v>
      </c>
      <c r="L5" s="9">
        <v>91251.030460238646</v>
      </c>
      <c r="M5" s="9">
        <v>78127.578760363205</v>
      </c>
      <c r="N5" s="9">
        <v>46521.32385414734</v>
      </c>
      <c r="O5" s="9">
        <v>28339.491227743427</v>
      </c>
      <c r="P5" s="9">
        <v>61415.865591397851</v>
      </c>
    </row>
    <row r="6" spans="2:32" x14ac:dyDescent="0.25">
      <c r="B6" t="s">
        <v>34</v>
      </c>
      <c r="C6" s="9">
        <v>39096.135491180132</v>
      </c>
      <c r="D6" s="9">
        <v>58954.044393169301</v>
      </c>
      <c r="E6" s="9">
        <v>34086.026715857348</v>
      </c>
      <c r="F6" s="9">
        <v>32857.150155276002</v>
      </c>
      <c r="G6" s="9">
        <v>30731.434015786876</v>
      </c>
      <c r="H6" s="9">
        <v>39936.752692642185</v>
      </c>
      <c r="I6" s="9">
        <v>42212.535007392093</v>
      </c>
      <c r="J6" s="9">
        <v>37498.167439601195</v>
      </c>
      <c r="K6" s="9">
        <v>65644.616573142339</v>
      </c>
      <c r="L6" s="9">
        <v>56995.164540500649</v>
      </c>
      <c r="M6" s="9">
        <v>47044.739103296066</v>
      </c>
      <c r="N6" s="9">
        <v>38703.027042113135</v>
      </c>
      <c r="O6" s="9">
        <v>15915.750343788264</v>
      </c>
      <c r="P6" s="9">
        <v>26946.980165560199</v>
      </c>
    </row>
    <row r="7" spans="2:32" x14ac:dyDescent="0.25">
      <c r="B7" t="s">
        <v>35</v>
      </c>
      <c r="C7" s="9">
        <v>33965.481915498152</v>
      </c>
      <c r="D7" s="9">
        <v>50223.800686455907</v>
      </c>
      <c r="E7" s="9">
        <v>37643.657567999617</v>
      </c>
      <c r="F7" s="9">
        <v>30640.634982939089</v>
      </c>
      <c r="G7" s="9">
        <v>45628.167798768838</v>
      </c>
      <c r="H7" s="9">
        <v>35754.677082344002</v>
      </c>
      <c r="I7" s="9">
        <v>44038.104647879802</v>
      </c>
      <c r="J7" s="9">
        <v>31476.631410325095</v>
      </c>
      <c r="K7" s="9">
        <v>38630.701648558796</v>
      </c>
      <c r="L7" s="9">
        <v>43354.957725260188</v>
      </c>
      <c r="M7" s="9">
        <v>35403.137341727961</v>
      </c>
      <c r="N7" s="9">
        <v>34672.123667545318</v>
      </c>
      <c r="O7" s="9">
        <v>12976.072371058866</v>
      </c>
      <c r="P7" s="9">
        <v>23963.605655721305</v>
      </c>
    </row>
    <row r="8" spans="2:32" x14ac:dyDescent="0.25">
      <c r="B8" t="s">
        <v>36</v>
      </c>
      <c r="C8" s="9">
        <v>44367.768245440318</v>
      </c>
      <c r="D8" s="9">
        <v>74740.721282548562</v>
      </c>
      <c r="E8" s="9">
        <v>43604.175349520185</v>
      </c>
      <c r="F8" s="9">
        <v>42190.624789982845</v>
      </c>
      <c r="G8" s="9">
        <v>33341.396135967458</v>
      </c>
      <c r="H8" s="9">
        <v>45897.620065474854</v>
      </c>
      <c r="I8" s="9">
        <v>54525.93805649862</v>
      </c>
      <c r="J8" s="9">
        <v>36200.847458427008</v>
      </c>
      <c r="K8" s="9">
        <v>61991.156607369761</v>
      </c>
      <c r="L8" s="9">
        <v>64226.238069362917</v>
      </c>
      <c r="M8" s="9">
        <v>53577.369810927106</v>
      </c>
      <c r="N8" s="9">
        <v>40449.701382764826</v>
      </c>
      <c r="O8" s="9">
        <v>18301.470762007408</v>
      </c>
      <c r="P8" s="9">
        <v>29232.687577827888</v>
      </c>
    </row>
    <row r="9" spans="2:32" x14ac:dyDescent="0.25">
      <c r="B9" t="s">
        <v>37</v>
      </c>
      <c r="C9" s="9">
        <v>35911.655221445631</v>
      </c>
      <c r="D9" s="9">
        <v>52287.732667001997</v>
      </c>
      <c r="E9" s="9">
        <v>36997.663097628509</v>
      </c>
      <c r="F9" s="9">
        <v>34176.170619491182</v>
      </c>
      <c r="G9" s="9">
        <v>29220.067466723525</v>
      </c>
      <c r="H9" s="9">
        <v>35082.929721304914</v>
      </c>
      <c r="I9" s="9">
        <v>42707.699570936107</v>
      </c>
      <c r="J9" s="9">
        <v>32347.911466270009</v>
      </c>
      <c r="K9" s="9">
        <v>54554.641110170043</v>
      </c>
      <c r="L9" s="9">
        <v>56370.149081770935</v>
      </c>
      <c r="M9" s="9">
        <v>42639.795286545683</v>
      </c>
      <c r="N9" s="9">
        <v>34562.016861419303</v>
      </c>
      <c r="O9" s="9">
        <v>14366.181913830731</v>
      </c>
      <c r="P9" s="9">
        <v>23243.152300239639</v>
      </c>
    </row>
    <row r="10" spans="2:32" x14ac:dyDescent="0.25">
      <c r="B10" t="s">
        <v>38</v>
      </c>
      <c r="C10" s="9">
        <v>37332.670456720225</v>
      </c>
      <c r="D10" s="9">
        <v>59357.557964417625</v>
      </c>
      <c r="E10" s="9">
        <v>44430.471742947091</v>
      </c>
      <c r="F10" s="9">
        <v>36708.441679109754</v>
      </c>
      <c r="G10" s="9">
        <v>37210.575927783349</v>
      </c>
      <c r="H10" s="9">
        <v>40472.134618362645</v>
      </c>
      <c r="I10" s="9">
        <v>48208.297068336506</v>
      </c>
      <c r="J10" s="9">
        <v>32798.677058665089</v>
      </c>
      <c r="K10" s="9">
        <v>50117.504806622455</v>
      </c>
      <c r="L10" s="9">
        <v>48988.42136227875</v>
      </c>
      <c r="M10" s="9">
        <v>44244.485007757292</v>
      </c>
      <c r="N10" s="9">
        <v>34805.495855265523</v>
      </c>
      <c r="O10" s="9">
        <v>13382.136770411656</v>
      </c>
      <c r="P10" s="9">
        <v>23068.270165502334</v>
      </c>
    </row>
    <row r="11" spans="2:32" x14ac:dyDescent="0.25">
      <c r="B11" t="s">
        <v>39</v>
      </c>
      <c r="C11" s="9">
        <v>39660.531608066638</v>
      </c>
      <c r="D11" s="9">
        <v>56706.819152955402</v>
      </c>
      <c r="E11" s="9">
        <v>45012.486912521694</v>
      </c>
      <c r="F11" s="9">
        <v>38348.068685845974</v>
      </c>
      <c r="G11" s="9">
        <v>37473.490707108824</v>
      </c>
      <c r="H11" s="9">
        <v>45092.048207717329</v>
      </c>
      <c r="I11" s="9">
        <v>47290.148646529371</v>
      </c>
      <c r="J11" s="9">
        <v>33562.287788101887</v>
      </c>
      <c r="K11" s="9">
        <v>52983.971040178323</v>
      </c>
      <c r="L11" s="9">
        <v>57422.745218216434</v>
      </c>
      <c r="M11" s="9">
        <v>51536.756145945539</v>
      </c>
      <c r="N11" s="9">
        <v>37636.548586912439</v>
      </c>
      <c r="O11" s="9">
        <v>15075.204735358753</v>
      </c>
      <c r="P11" s="9">
        <v>24131.73929906396</v>
      </c>
    </row>
    <row r="12" spans="2:32" x14ac:dyDescent="0.25">
      <c r="B12" t="s">
        <v>40</v>
      </c>
      <c r="C12" s="9">
        <v>32927.335123297547</v>
      </c>
      <c r="D12" s="9">
        <v>52856.321271547211</v>
      </c>
      <c r="E12" s="9">
        <v>36141.529022067683</v>
      </c>
      <c r="F12" s="9">
        <v>32468.353785874919</v>
      </c>
      <c r="G12" s="9">
        <v>27391.424644886363</v>
      </c>
      <c r="H12" s="9">
        <v>35076.448623853212</v>
      </c>
      <c r="I12" s="9">
        <v>42241.748551656936</v>
      </c>
      <c r="J12" s="9">
        <v>30243.777993568812</v>
      </c>
      <c r="K12" s="9">
        <v>44268.78984917936</v>
      </c>
      <c r="L12" s="9">
        <v>41765.409484685297</v>
      </c>
      <c r="M12" s="9">
        <v>35452.154139050886</v>
      </c>
      <c r="N12" s="9">
        <v>34562.979917349825</v>
      </c>
      <c r="O12" s="9">
        <v>13560.946707707461</v>
      </c>
      <c r="P12" s="9">
        <v>23410.49195909447</v>
      </c>
    </row>
    <row r="13" spans="2:32" x14ac:dyDescent="0.25">
      <c r="B13" t="s">
        <v>41</v>
      </c>
      <c r="C13" s="9">
        <v>35879.275875063446</v>
      </c>
      <c r="D13" s="9">
        <v>57371.324545380747</v>
      </c>
      <c r="E13" s="9">
        <v>36363.453094162025</v>
      </c>
      <c r="F13" s="9">
        <v>31880.405217998225</v>
      </c>
      <c r="G13" s="9">
        <v>33409.433383308344</v>
      </c>
      <c r="H13" s="9">
        <v>37623.205989281989</v>
      </c>
      <c r="I13" s="9">
        <v>42848.275790365718</v>
      </c>
      <c r="J13" s="9">
        <v>34082.839084885993</v>
      </c>
      <c r="K13" s="9">
        <v>44426.035868387153</v>
      </c>
      <c r="L13" s="9">
        <v>50217.047523527028</v>
      </c>
      <c r="M13" s="9">
        <v>37402.588355061918</v>
      </c>
      <c r="N13" s="9">
        <v>39075.497239778677</v>
      </c>
      <c r="O13" s="9">
        <v>16089.704008700464</v>
      </c>
      <c r="P13" s="9">
        <v>24961.72063867193</v>
      </c>
    </row>
    <row r="14" spans="2:32" x14ac:dyDescent="0.25">
      <c r="B14" t="s">
        <v>42</v>
      </c>
      <c r="C14" s="9">
        <v>31346.85726694105</v>
      </c>
      <c r="D14" s="9">
        <v>56909.641876795402</v>
      </c>
      <c r="E14" s="9">
        <v>33089.208422588919</v>
      </c>
      <c r="F14" s="9">
        <v>28764.355519862645</v>
      </c>
      <c r="G14" s="9">
        <v>54302.392349807633</v>
      </c>
      <c r="H14" s="9">
        <v>34207.388967199782</v>
      </c>
      <c r="I14" s="9">
        <v>43046.0160657425</v>
      </c>
      <c r="J14" s="9">
        <v>27861.261820175438</v>
      </c>
      <c r="K14" s="9">
        <v>37648.67797624135</v>
      </c>
      <c r="L14" s="9">
        <v>32815.095700267615</v>
      </c>
      <c r="M14" s="9">
        <v>30630.358917442158</v>
      </c>
      <c r="N14" s="9">
        <v>31427.632273981926</v>
      </c>
      <c r="O14" s="9">
        <v>12539.458371230166</v>
      </c>
      <c r="P14" s="9">
        <v>21870.103630483307</v>
      </c>
    </row>
    <row r="16" spans="2:32" x14ac:dyDescent="0.25">
      <c r="C16" t="str">
        <f>P2</f>
        <v>Other services</v>
      </c>
      <c r="D16" t="str">
        <f>O2</f>
        <v>Leisure and hospitality</v>
      </c>
      <c r="E16" t="str">
        <f>N2</f>
        <v>Education and health services</v>
      </c>
      <c r="F16" t="str">
        <f>M2</f>
        <v>Professional and business services</v>
      </c>
      <c r="G16" s="9" t="str">
        <f>L2</f>
        <v>Financial activities</v>
      </c>
      <c r="H16" t="str">
        <f>K2</f>
        <v>Information</v>
      </c>
      <c r="I16" t="str">
        <f>J2</f>
        <v>Trade, transportation, and utilities</v>
      </c>
      <c r="J16" t="str">
        <f>I2</f>
        <v>Manufacturing</v>
      </c>
      <c r="K16" t="str">
        <f>H2</f>
        <v>Construction</v>
      </c>
      <c r="L16" t="str">
        <f>G2</f>
        <v>Natural resources and mining</v>
      </c>
      <c r="M16" t="str">
        <f>F2</f>
        <v>Local Government</v>
      </c>
      <c r="N16" t="str">
        <f>E2</f>
        <v>State Government</v>
      </c>
      <c r="O16" t="str">
        <f>D2</f>
        <v>Federal Government</v>
      </c>
      <c r="P16" t="str">
        <f>C2</f>
        <v>Total Covered</v>
      </c>
    </row>
    <row r="17" spans="2:16" x14ac:dyDescent="0.25">
      <c r="C17" s="9">
        <f t="shared" ref="C17:C28" si="0">P3</f>
        <v>25883.415413683811</v>
      </c>
      <c r="D17" s="9">
        <f t="shared" ref="D17:D28" si="1">O3</f>
        <v>17068.328491005825</v>
      </c>
      <c r="E17" s="9">
        <f t="shared" ref="E17:E28" si="2">N3</f>
        <v>37653.707201537036</v>
      </c>
      <c r="F17" s="9">
        <f t="shared" ref="F17:F28" si="3">M3</f>
        <v>49574.423798738717</v>
      </c>
      <c r="G17" s="9">
        <f t="shared" ref="G17:G28" si="4">L3</f>
        <v>64397.850594375363</v>
      </c>
      <c r="H17" s="9">
        <f t="shared" ref="H17:H28" si="5">K3</f>
        <v>62852.99355620984</v>
      </c>
      <c r="I17" s="9">
        <f t="shared" ref="I17:I28" si="6">J3</f>
        <v>35139.37543426999</v>
      </c>
      <c r="J17" s="9">
        <f t="shared" ref="J17:J28" si="7">I3</f>
        <v>49286.593887949835</v>
      </c>
      <c r="K17" s="9">
        <f t="shared" ref="K17:K28" si="8">H3</f>
        <v>42100.172452240011</v>
      </c>
      <c r="L17" s="9">
        <f t="shared" ref="L17:L28" si="9">G3</f>
        <v>39080.250732579909</v>
      </c>
      <c r="M17" s="9">
        <f t="shared" ref="M17:M28" si="10">F3</f>
        <v>37717.632224668232</v>
      </c>
      <c r="N17" s="9">
        <f t="shared" ref="N17:N28" si="11">E3</f>
        <v>42248.599550437611</v>
      </c>
      <c r="O17" s="9">
        <f t="shared" ref="O17:O28" si="12">D3</f>
        <v>59863.578387701535</v>
      </c>
      <c r="P17" s="9">
        <f t="shared" ref="P17:P28" si="13">C3</f>
        <v>40677.080470322995</v>
      </c>
    </row>
    <row r="18" spans="2:16" x14ac:dyDescent="0.25">
      <c r="C18" s="9">
        <f t="shared" si="0"/>
        <v>31040.662846074421</v>
      </c>
      <c r="D18" s="9">
        <f t="shared" si="1"/>
        <v>15280.844717783166</v>
      </c>
      <c r="E18" s="9">
        <f t="shared" si="2"/>
        <v>37122.457025861127</v>
      </c>
      <c r="F18" s="9">
        <f t="shared" si="3"/>
        <v>60083.305535798958</v>
      </c>
      <c r="G18" s="9">
        <f t="shared" si="4"/>
        <v>60746.211864672827</v>
      </c>
      <c r="H18" s="9">
        <f t="shared" si="5"/>
        <v>74994.392563135101</v>
      </c>
      <c r="I18" s="9">
        <f t="shared" si="6"/>
        <v>33146.107977623979</v>
      </c>
      <c r="J18" s="9">
        <f t="shared" si="7"/>
        <v>43717.65409925874</v>
      </c>
      <c r="K18" s="9">
        <f t="shared" si="8"/>
        <v>40183.643361315604</v>
      </c>
      <c r="L18" s="9">
        <f t="shared" si="9"/>
        <v>35310.771488757615</v>
      </c>
      <c r="M18" s="9">
        <f t="shared" si="10"/>
        <v>35547.132164614843</v>
      </c>
      <c r="N18" s="9">
        <f t="shared" si="11"/>
        <v>38520.02317429267</v>
      </c>
      <c r="O18" s="9">
        <f t="shared" si="12"/>
        <v>68258.077699167465</v>
      </c>
      <c r="P18" s="9">
        <f t="shared" si="13"/>
        <v>42287.450859256714</v>
      </c>
    </row>
    <row r="19" spans="2:16" x14ac:dyDescent="0.25">
      <c r="C19" s="9">
        <f t="shared" si="0"/>
        <v>61415.865591397851</v>
      </c>
      <c r="D19" s="9">
        <f t="shared" si="1"/>
        <v>28339.491227743427</v>
      </c>
      <c r="E19" s="9">
        <f t="shared" si="2"/>
        <v>46521.32385414734</v>
      </c>
      <c r="F19" s="9">
        <f t="shared" si="3"/>
        <v>78127.578760363205</v>
      </c>
      <c r="G19" s="9">
        <f t="shared" si="4"/>
        <v>91251.030460238646</v>
      </c>
      <c r="H19" s="9">
        <f t="shared" si="5"/>
        <v>89848.284612998978</v>
      </c>
      <c r="I19" s="9">
        <f t="shared" si="6"/>
        <v>42721.678981309429</v>
      </c>
      <c r="J19" s="9">
        <f t="shared" si="7"/>
        <v>75770.453251067869</v>
      </c>
      <c r="K19" s="9">
        <f t="shared" si="8"/>
        <v>0</v>
      </c>
      <c r="L19" s="9">
        <f t="shared" si="9"/>
        <v>0</v>
      </c>
      <c r="M19" s="9">
        <f t="shared" si="10"/>
        <v>57908.335784828749</v>
      </c>
      <c r="N19" s="9">
        <f t="shared" si="11"/>
        <v>55787.412773099168</v>
      </c>
      <c r="O19" s="9">
        <f t="shared" si="12"/>
        <v>80255.492029404471</v>
      </c>
      <c r="P19" s="9">
        <f t="shared" si="13"/>
        <v>66695.896388379537</v>
      </c>
    </row>
    <row r="20" spans="2:16" x14ac:dyDescent="0.25">
      <c r="C20" s="9">
        <f t="shared" si="0"/>
        <v>26946.980165560199</v>
      </c>
      <c r="D20" s="9">
        <f t="shared" si="1"/>
        <v>15915.750343788264</v>
      </c>
      <c r="E20" s="9">
        <f t="shared" si="2"/>
        <v>38703.027042113135</v>
      </c>
      <c r="F20" s="9">
        <f t="shared" si="3"/>
        <v>47044.739103296066</v>
      </c>
      <c r="G20" s="9">
        <f t="shared" si="4"/>
        <v>56995.164540500649</v>
      </c>
      <c r="H20" s="9">
        <f t="shared" si="5"/>
        <v>65644.616573142339</v>
      </c>
      <c r="I20" s="9">
        <f t="shared" si="6"/>
        <v>37498.167439601195</v>
      </c>
      <c r="J20" s="9">
        <f t="shared" si="7"/>
        <v>42212.535007392093</v>
      </c>
      <c r="K20" s="9">
        <f t="shared" si="8"/>
        <v>39936.752692642185</v>
      </c>
      <c r="L20" s="9">
        <f t="shared" si="9"/>
        <v>30731.434015786876</v>
      </c>
      <c r="M20" s="9">
        <f t="shared" si="10"/>
        <v>32857.150155276002</v>
      </c>
      <c r="N20" s="9">
        <f t="shared" si="11"/>
        <v>34086.026715857348</v>
      </c>
      <c r="O20" s="9">
        <f t="shared" si="12"/>
        <v>58954.044393169301</v>
      </c>
      <c r="P20" s="9">
        <f t="shared" si="13"/>
        <v>39096.135491180132</v>
      </c>
    </row>
    <row r="21" spans="2:16" x14ac:dyDescent="0.25">
      <c r="C21" s="9">
        <f t="shared" si="0"/>
        <v>23963.605655721305</v>
      </c>
      <c r="D21" s="9">
        <f t="shared" si="1"/>
        <v>12976.072371058866</v>
      </c>
      <c r="E21" s="9">
        <f t="shared" si="2"/>
        <v>34672.123667545318</v>
      </c>
      <c r="F21" s="9">
        <f t="shared" si="3"/>
        <v>35403.137341727961</v>
      </c>
      <c r="G21" s="9">
        <f t="shared" si="4"/>
        <v>43354.957725260188</v>
      </c>
      <c r="H21" s="9">
        <f t="shared" si="5"/>
        <v>38630.701648558796</v>
      </c>
      <c r="I21" s="9">
        <f t="shared" si="6"/>
        <v>31476.631410325095</v>
      </c>
      <c r="J21" s="9">
        <f t="shared" si="7"/>
        <v>44038.104647879802</v>
      </c>
      <c r="K21" s="9">
        <f t="shared" si="8"/>
        <v>35754.677082344002</v>
      </c>
      <c r="L21" s="9">
        <f t="shared" si="9"/>
        <v>45628.167798768838</v>
      </c>
      <c r="M21" s="9">
        <f t="shared" si="10"/>
        <v>30640.634982939089</v>
      </c>
      <c r="N21" s="9">
        <f t="shared" si="11"/>
        <v>37643.657567999617</v>
      </c>
      <c r="O21" s="9">
        <f t="shared" si="12"/>
        <v>50223.800686455907</v>
      </c>
      <c r="P21" s="9">
        <f t="shared" si="13"/>
        <v>33965.481915498152</v>
      </c>
    </row>
    <row r="22" spans="2:16" x14ac:dyDescent="0.25">
      <c r="C22" s="9">
        <f t="shared" si="0"/>
        <v>29232.687577827888</v>
      </c>
      <c r="D22" s="9">
        <f t="shared" si="1"/>
        <v>18301.470762007408</v>
      </c>
      <c r="E22" s="9">
        <f t="shared" si="2"/>
        <v>40449.701382764826</v>
      </c>
      <c r="F22" s="9">
        <f t="shared" si="3"/>
        <v>53577.369810927106</v>
      </c>
      <c r="G22" s="9">
        <f t="shared" si="4"/>
        <v>64226.238069362917</v>
      </c>
      <c r="H22" s="9">
        <f t="shared" si="5"/>
        <v>61991.156607369761</v>
      </c>
      <c r="I22" s="9">
        <f t="shared" si="6"/>
        <v>36200.847458427008</v>
      </c>
      <c r="J22" s="9">
        <f t="shared" si="7"/>
        <v>54525.93805649862</v>
      </c>
      <c r="K22" s="9">
        <f t="shared" si="8"/>
        <v>45897.620065474854</v>
      </c>
      <c r="L22" s="9">
        <f t="shared" si="9"/>
        <v>33341.396135967458</v>
      </c>
      <c r="M22" s="9">
        <f t="shared" si="10"/>
        <v>42190.624789982845</v>
      </c>
      <c r="N22" s="9">
        <f t="shared" si="11"/>
        <v>43604.175349520185</v>
      </c>
      <c r="O22" s="9">
        <f t="shared" si="12"/>
        <v>74740.721282548562</v>
      </c>
      <c r="P22" s="9">
        <f t="shared" si="13"/>
        <v>44367.768245440318</v>
      </c>
    </row>
    <row r="23" spans="2:16" x14ac:dyDescent="0.25">
      <c r="C23" s="9">
        <f t="shared" si="0"/>
        <v>23243.152300239639</v>
      </c>
      <c r="D23" s="9">
        <f t="shared" si="1"/>
        <v>14366.181913830731</v>
      </c>
      <c r="E23" s="9">
        <f t="shared" si="2"/>
        <v>34562.016861419303</v>
      </c>
      <c r="F23" s="9">
        <f t="shared" si="3"/>
        <v>42639.795286545683</v>
      </c>
      <c r="G23" s="9">
        <f t="shared" si="4"/>
        <v>56370.149081770935</v>
      </c>
      <c r="H23" s="9">
        <f t="shared" si="5"/>
        <v>54554.641110170043</v>
      </c>
      <c r="I23" s="9">
        <f t="shared" si="6"/>
        <v>32347.911466270009</v>
      </c>
      <c r="J23" s="9">
        <f t="shared" si="7"/>
        <v>42707.699570936107</v>
      </c>
      <c r="K23" s="9">
        <f t="shared" si="8"/>
        <v>35082.929721304914</v>
      </c>
      <c r="L23" s="9">
        <f t="shared" si="9"/>
        <v>29220.067466723525</v>
      </c>
      <c r="M23" s="9">
        <f t="shared" si="10"/>
        <v>34176.170619491182</v>
      </c>
      <c r="N23" s="9">
        <f t="shared" si="11"/>
        <v>36997.663097628509</v>
      </c>
      <c r="O23" s="9">
        <f t="shared" si="12"/>
        <v>52287.732667001997</v>
      </c>
      <c r="P23" s="9">
        <f t="shared" si="13"/>
        <v>35911.655221445631</v>
      </c>
    </row>
    <row r="24" spans="2:16" x14ac:dyDescent="0.25">
      <c r="C24" s="9">
        <f t="shared" si="0"/>
        <v>23068.270165502334</v>
      </c>
      <c r="D24" s="9">
        <f t="shared" si="1"/>
        <v>13382.136770411656</v>
      </c>
      <c r="E24" s="9">
        <f t="shared" si="2"/>
        <v>34805.495855265523</v>
      </c>
      <c r="F24" s="9">
        <f t="shared" si="3"/>
        <v>44244.485007757292</v>
      </c>
      <c r="G24" s="9">
        <f t="shared" si="4"/>
        <v>48988.42136227875</v>
      </c>
      <c r="H24" s="9">
        <f t="shared" si="5"/>
        <v>50117.504806622455</v>
      </c>
      <c r="I24" s="9">
        <f t="shared" si="6"/>
        <v>32798.677058665089</v>
      </c>
      <c r="J24" s="9">
        <f t="shared" si="7"/>
        <v>48208.297068336506</v>
      </c>
      <c r="K24" s="9">
        <f t="shared" si="8"/>
        <v>40472.134618362645</v>
      </c>
      <c r="L24" s="9">
        <f t="shared" si="9"/>
        <v>37210.575927783349</v>
      </c>
      <c r="M24" s="9">
        <f t="shared" si="10"/>
        <v>36708.441679109754</v>
      </c>
      <c r="N24" s="9">
        <f t="shared" si="11"/>
        <v>44430.471742947091</v>
      </c>
      <c r="O24" s="9">
        <f t="shared" si="12"/>
        <v>59357.557964417625</v>
      </c>
      <c r="P24" s="9">
        <f t="shared" si="13"/>
        <v>37332.670456720225</v>
      </c>
    </row>
    <row r="25" spans="2:16" x14ac:dyDescent="0.25">
      <c r="C25" s="9">
        <f t="shared" si="0"/>
        <v>24131.73929906396</v>
      </c>
      <c r="D25" s="9">
        <f t="shared" si="1"/>
        <v>15075.204735358753</v>
      </c>
      <c r="E25" s="9">
        <f t="shared" si="2"/>
        <v>37636.548586912439</v>
      </c>
      <c r="F25" s="9">
        <f t="shared" si="3"/>
        <v>51536.756145945539</v>
      </c>
      <c r="G25" s="9">
        <f t="shared" si="4"/>
        <v>57422.745218216434</v>
      </c>
      <c r="H25" s="9">
        <f t="shared" si="5"/>
        <v>52983.971040178323</v>
      </c>
      <c r="I25" s="9">
        <f t="shared" si="6"/>
        <v>33562.287788101887</v>
      </c>
      <c r="J25" s="9">
        <f t="shared" si="7"/>
        <v>47290.148646529371</v>
      </c>
      <c r="K25" s="9">
        <f t="shared" si="8"/>
        <v>45092.048207717329</v>
      </c>
      <c r="L25" s="9">
        <f t="shared" si="9"/>
        <v>37473.490707108824</v>
      </c>
      <c r="M25" s="9">
        <f t="shared" si="10"/>
        <v>38348.068685845974</v>
      </c>
      <c r="N25" s="9">
        <f t="shared" si="11"/>
        <v>45012.486912521694</v>
      </c>
      <c r="O25" s="9">
        <f t="shared" si="12"/>
        <v>56706.819152955402</v>
      </c>
      <c r="P25" s="9">
        <f t="shared" si="13"/>
        <v>39660.531608066638</v>
      </c>
    </row>
    <row r="26" spans="2:16" x14ac:dyDescent="0.25">
      <c r="C26" s="9">
        <f t="shared" si="0"/>
        <v>23410.49195909447</v>
      </c>
      <c r="D26" s="9">
        <f t="shared" si="1"/>
        <v>13560.946707707461</v>
      </c>
      <c r="E26" s="9">
        <f t="shared" si="2"/>
        <v>34562.979917349825</v>
      </c>
      <c r="F26" s="9">
        <f t="shared" si="3"/>
        <v>35452.154139050886</v>
      </c>
      <c r="G26" s="9">
        <f t="shared" si="4"/>
        <v>41765.409484685297</v>
      </c>
      <c r="H26" s="9">
        <f t="shared" si="5"/>
        <v>44268.78984917936</v>
      </c>
      <c r="I26" s="9">
        <f t="shared" si="6"/>
        <v>30243.777993568812</v>
      </c>
      <c r="J26" s="9">
        <f t="shared" si="7"/>
        <v>42241.748551656936</v>
      </c>
      <c r="K26" s="9">
        <f t="shared" si="8"/>
        <v>35076.448623853212</v>
      </c>
      <c r="L26" s="9">
        <f t="shared" si="9"/>
        <v>27391.424644886363</v>
      </c>
      <c r="M26" s="9">
        <f t="shared" si="10"/>
        <v>32468.353785874919</v>
      </c>
      <c r="N26" s="9">
        <f t="shared" si="11"/>
        <v>36141.529022067683</v>
      </c>
      <c r="O26" s="9">
        <f t="shared" si="12"/>
        <v>52856.321271547211</v>
      </c>
      <c r="P26" s="9">
        <f t="shared" si="13"/>
        <v>32927.335123297547</v>
      </c>
    </row>
    <row r="27" spans="2:16" x14ac:dyDescent="0.25">
      <c r="C27" s="9">
        <f t="shared" si="0"/>
        <v>24961.72063867193</v>
      </c>
      <c r="D27" s="9">
        <f t="shared" si="1"/>
        <v>16089.704008700464</v>
      </c>
      <c r="E27" s="9">
        <f t="shared" si="2"/>
        <v>39075.497239778677</v>
      </c>
      <c r="F27" s="9">
        <f t="shared" si="3"/>
        <v>37402.588355061918</v>
      </c>
      <c r="G27" s="9">
        <f t="shared" si="4"/>
        <v>50217.047523527028</v>
      </c>
      <c r="H27" s="9">
        <f t="shared" si="5"/>
        <v>44426.035868387153</v>
      </c>
      <c r="I27" s="9">
        <f t="shared" si="6"/>
        <v>34082.839084885993</v>
      </c>
      <c r="J27" s="9">
        <f t="shared" si="7"/>
        <v>42848.275790365718</v>
      </c>
      <c r="K27" s="9">
        <f t="shared" si="8"/>
        <v>37623.205989281989</v>
      </c>
      <c r="L27" s="9">
        <f t="shared" si="9"/>
        <v>33409.433383308344</v>
      </c>
      <c r="M27" s="9">
        <f t="shared" si="10"/>
        <v>31880.405217998225</v>
      </c>
      <c r="N27" s="9">
        <f t="shared" si="11"/>
        <v>36363.453094162025</v>
      </c>
      <c r="O27" s="9">
        <f t="shared" si="12"/>
        <v>57371.324545380747</v>
      </c>
      <c r="P27" s="9">
        <f t="shared" si="13"/>
        <v>35879.275875063446</v>
      </c>
    </row>
    <row r="28" spans="2:16" x14ac:dyDescent="0.25">
      <c r="C28" s="9">
        <f t="shared" si="0"/>
        <v>21870.103630483307</v>
      </c>
      <c r="D28" s="9">
        <f t="shared" si="1"/>
        <v>12539.458371230166</v>
      </c>
      <c r="E28" s="9">
        <f t="shared" si="2"/>
        <v>31427.632273981926</v>
      </c>
      <c r="F28" s="9">
        <f t="shared" si="3"/>
        <v>30630.358917442158</v>
      </c>
      <c r="G28" s="9">
        <f t="shared" si="4"/>
        <v>32815.095700267615</v>
      </c>
      <c r="H28" s="9">
        <f t="shared" si="5"/>
        <v>37648.67797624135</v>
      </c>
      <c r="I28" s="9">
        <f t="shared" si="6"/>
        <v>27861.261820175438</v>
      </c>
      <c r="J28" s="9">
        <f t="shared" si="7"/>
        <v>43046.0160657425</v>
      </c>
      <c r="K28" s="9">
        <f t="shared" si="8"/>
        <v>34207.388967199782</v>
      </c>
      <c r="L28" s="9">
        <f t="shared" si="9"/>
        <v>54302.392349807633</v>
      </c>
      <c r="M28" s="9">
        <f t="shared" si="10"/>
        <v>28764.355519862645</v>
      </c>
      <c r="N28" s="9">
        <f t="shared" si="11"/>
        <v>33089.208422588919</v>
      </c>
      <c r="O28" s="9">
        <f t="shared" si="12"/>
        <v>56909.641876795402</v>
      </c>
      <c r="P28" s="9">
        <f t="shared" si="13"/>
        <v>31346.85726694105</v>
      </c>
    </row>
    <row r="31" spans="2:16" ht="15.75" thickBot="1" x14ac:dyDescent="0.3">
      <c r="B31" s="39" t="s">
        <v>142</v>
      </c>
      <c r="C31" s="23"/>
      <c r="D31" s="23"/>
      <c r="E31" s="23"/>
    </row>
    <row r="32" spans="2:16" ht="26.25" x14ac:dyDescent="0.25">
      <c r="B32" s="43" t="s">
        <v>72</v>
      </c>
      <c r="C32" s="45" t="s">
        <v>22</v>
      </c>
      <c r="F32" s="43" t="s">
        <v>72</v>
      </c>
      <c r="G32" s="46" t="s">
        <v>70</v>
      </c>
      <c r="J32" s="43" t="s">
        <v>72</v>
      </c>
      <c r="K32" s="46" t="s">
        <v>30</v>
      </c>
    </row>
    <row r="33" spans="2:11" x14ac:dyDescent="0.25">
      <c r="B33" s="38" t="s">
        <v>83</v>
      </c>
      <c r="C33" s="143">
        <v>0.65684918033293338</v>
      </c>
      <c r="F33" s="38" t="s">
        <v>83</v>
      </c>
      <c r="G33" s="64">
        <v>30630.358917442158</v>
      </c>
      <c r="J33" s="38" t="s">
        <v>0</v>
      </c>
      <c r="K33" s="156">
        <v>16869852</v>
      </c>
    </row>
    <row r="34" spans="2:11" x14ac:dyDescent="0.25">
      <c r="B34" s="32" t="s">
        <v>76</v>
      </c>
      <c r="C34" s="143">
        <v>0.76242570332332982</v>
      </c>
      <c r="F34" s="32" t="s">
        <v>76</v>
      </c>
      <c r="G34" s="59">
        <v>35403.137341727961</v>
      </c>
      <c r="J34" s="34" t="s">
        <v>73</v>
      </c>
      <c r="K34" s="156">
        <v>607392</v>
      </c>
    </row>
    <row r="35" spans="2:11" x14ac:dyDescent="0.25">
      <c r="B35" s="34" t="s">
        <v>81</v>
      </c>
      <c r="C35" s="143">
        <v>0.87258917851950579</v>
      </c>
      <c r="F35" s="34" t="s">
        <v>81</v>
      </c>
      <c r="G35" s="59">
        <v>35452.154139050886</v>
      </c>
      <c r="J35" s="32" t="s">
        <v>74</v>
      </c>
      <c r="K35" s="156">
        <v>141848</v>
      </c>
    </row>
    <row r="36" spans="2:11" x14ac:dyDescent="0.25">
      <c r="B36" s="34" t="s">
        <v>78</v>
      </c>
      <c r="C36" s="143">
        <v>0.90551641647390579</v>
      </c>
      <c r="F36" s="34" t="s">
        <v>82</v>
      </c>
      <c r="G36" s="59">
        <v>37402.588355061918</v>
      </c>
      <c r="J36" s="34" t="s">
        <v>75</v>
      </c>
      <c r="K36" s="156">
        <v>535093</v>
      </c>
    </row>
    <row r="37" spans="2:11" x14ac:dyDescent="0.25">
      <c r="B37" s="34" t="s">
        <v>82</v>
      </c>
      <c r="C37" s="143">
        <v>0.90575762489566436</v>
      </c>
      <c r="F37" s="34" t="s">
        <v>78</v>
      </c>
      <c r="G37" s="59">
        <v>42639.795286545683</v>
      </c>
      <c r="J37" s="32" t="s">
        <v>76</v>
      </c>
      <c r="K37" s="156">
        <v>171856</v>
      </c>
    </row>
    <row r="38" spans="2:11" x14ac:dyDescent="0.25">
      <c r="B38" s="34" t="s">
        <v>80</v>
      </c>
      <c r="C38" s="143">
        <v>0.92193059607327721</v>
      </c>
      <c r="F38" s="34" t="s">
        <v>79</v>
      </c>
      <c r="G38" s="59">
        <v>44244.485007757292</v>
      </c>
      <c r="J38" s="34" t="s">
        <v>77</v>
      </c>
      <c r="K38" s="156">
        <v>383450</v>
      </c>
    </row>
    <row r="39" spans="2:11" x14ac:dyDescent="0.25">
      <c r="B39" s="34" t="s">
        <v>79</v>
      </c>
      <c r="C39" s="143">
        <v>0.945027698821995</v>
      </c>
      <c r="F39" s="34" t="s">
        <v>75</v>
      </c>
      <c r="G39" s="59">
        <v>47044.739103296066</v>
      </c>
      <c r="J39" s="34" t="s">
        <v>78</v>
      </c>
      <c r="K39" s="156">
        <v>447782</v>
      </c>
    </row>
    <row r="40" spans="2:11" x14ac:dyDescent="0.25">
      <c r="B40" s="34" t="s">
        <v>0</v>
      </c>
      <c r="C40" s="143">
        <v>1</v>
      </c>
      <c r="F40" s="34" t="s">
        <v>0</v>
      </c>
      <c r="G40" s="59">
        <v>49574.423798738717</v>
      </c>
      <c r="J40" s="34" t="s">
        <v>79</v>
      </c>
      <c r="K40" s="156">
        <v>643266</v>
      </c>
    </row>
    <row r="41" spans="2:11" x14ac:dyDescent="0.25">
      <c r="B41" s="34" t="s">
        <v>75</v>
      </c>
      <c r="C41" s="143">
        <v>1.0612847632474345</v>
      </c>
      <c r="F41" s="34" t="s">
        <v>80</v>
      </c>
      <c r="G41" s="59">
        <v>51536.756145945539</v>
      </c>
      <c r="J41" s="34" t="s">
        <v>80</v>
      </c>
      <c r="K41" s="156">
        <v>656327</v>
      </c>
    </row>
    <row r="42" spans="2:11" x14ac:dyDescent="0.25">
      <c r="B42" s="34" t="s">
        <v>77</v>
      </c>
      <c r="C42" s="143">
        <v>1.1974474548466705</v>
      </c>
      <c r="F42" s="34" t="s">
        <v>77</v>
      </c>
      <c r="G42" s="59">
        <v>53577.369810927106</v>
      </c>
      <c r="J42" s="34" t="s">
        <v>81</v>
      </c>
      <c r="K42" s="156">
        <v>203537</v>
      </c>
    </row>
    <row r="43" spans="2:11" x14ac:dyDescent="0.25">
      <c r="B43" s="34" t="s">
        <v>73</v>
      </c>
      <c r="C43" s="143">
        <v>1.3237682680538552</v>
      </c>
      <c r="F43" s="34" t="s">
        <v>73</v>
      </c>
      <c r="G43" s="59">
        <v>60083.305535798958</v>
      </c>
      <c r="J43" s="34" t="s">
        <v>82</v>
      </c>
      <c r="K43" s="156">
        <v>311878</v>
      </c>
    </row>
    <row r="44" spans="2:11" ht="15.75" thickBot="1" x14ac:dyDescent="0.3">
      <c r="B44" s="151" t="s">
        <v>74</v>
      </c>
      <c r="C44" s="144">
        <v>1.6573533051892642</v>
      </c>
      <c r="F44" s="151" t="s">
        <v>74</v>
      </c>
      <c r="G44" s="61">
        <v>78127.578760363205</v>
      </c>
      <c r="J44" s="42" t="s">
        <v>83</v>
      </c>
      <c r="K44" s="157">
        <v>58565</v>
      </c>
    </row>
    <row r="46" spans="2:11" ht="15.75" thickBot="1" x14ac:dyDescent="0.3">
      <c r="B46" s="39" t="s">
        <v>143</v>
      </c>
      <c r="C46" s="23"/>
      <c r="K46" s="23"/>
    </row>
    <row r="47" spans="2:11" ht="26.25" x14ac:dyDescent="0.25">
      <c r="B47" s="43" t="s">
        <v>72</v>
      </c>
      <c r="C47" s="45" t="s">
        <v>22</v>
      </c>
      <c r="F47" s="43" t="s">
        <v>72</v>
      </c>
      <c r="G47" s="44" t="s">
        <v>71</v>
      </c>
      <c r="J47" s="43" t="s">
        <v>72</v>
      </c>
      <c r="K47" s="46" t="s">
        <v>30</v>
      </c>
    </row>
    <row r="48" spans="2:11" x14ac:dyDescent="0.25">
      <c r="B48" s="38" t="s">
        <v>79</v>
      </c>
      <c r="C48" s="36">
        <v>0.6971070732333654</v>
      </c>
      <c r="F48" s="62" t="s">
        <v>76</v>
      </c>
      <c r="G48" s="64">
        <v>50223.800686455907</v>
      </c>
      <c r="J48" s="38" t="s">
        <v>0</v>
      </c>
      <c r="K48" s="156">
        <v>2733675</v>
      </c>
    </row>
    <row r="49" spans="2:11" x14ac:dyDescent="0.25">
      <c r="B49" s="34" t="s">
        <v>81</v>
      </c>
      <c r="C49" s="30">
        <v>0.75818768058216945</v>
      </c>
      <c r="F49" s="34" t="s">
        <v>78</v>
      </c>
      <c r="G49" s="59">
        <v>52287.732667001997</v>
      </c>
      <c r="J49" s="34" t="s">
        <v>73</v>
      </c>
      <c r="K49" s="156">
        <v>151945</v>
      </c>
    </row>
    <row r="50" spans="2:11" x14ac:dyDescent="0.25">
      <c r="B50" s="34" t="s">
        <v>78</v>
      </c>
      <c r="C50" s="30">
        <v>0.76911857895419422</v>
      </c>
      <c r="F50" s="34" t="s">
        <v>81</v>
      </c>
      <c r="G50" s="59">
        <v>52856.321271547211</v>
      </c>
      <c r="J50" s="32" t="s">
        <v>74</v>
      </c>
      <c r="K50" s="156">
        <v>193712</v>
      </c>
    </row>
    <row r="51" spans="2:11" x14ac:dyDescent="0.25">
      <c r="B51" s="34" t="s">
        <v>82</v>
      </c>
      <c r="C51" s="30">
        <v>0.88306330975315572</v>
      </c>
      <c r="F51" s="34" t="s">
        <v>80</v>
      </c>
      <c r="G51" s="59">
        <v>56706.819152955402</v>
      </c>
      <c r="J51" s="34" t="s">
        <v>75</v>
      </c>
      <c r="K51" s="156">
        <v>94046</v>
      </c>
    </row>
    <row r="52" spans="2:11" x14ac:dyDescent="0.25">
      <c r="B52" s="34" t="s">
        <v>80</v>
      </c>
      <c r="C52" s="30">
        <v>0.91776537810221104</v>
      </c>
      <c r="F52" s="34" t="s">
        <v>83</v>
      </c>
      <c r="G52" s="59">
        <v>56909.641876795402</v>
      </c>
      <c r="J52" s="32" t="s">
        <v>76</v>
      </c>
      <c r="K52" s="156">
        <v>37293</v>
      </c>
    </row>
    <row r="53" spans="2:11" x14ac:dyDescent="0.25">
      <c r="B53" s="34" t="s">
        <v>0</v>
      </c>
      <c r="C53" s="30">
        <v>1</v>
      </c>
      <c r="F53" s="34" t="s">
        <v>82</v>
      </c>
      <c r="G53" s="59">
        <v>57371.324545380747</v>
      </c>
      <c r="J53" s="34" t="s">
        <v>77</v>
      </c>
      <c r="K53" s="156">
        <v>125812</v>
      </c>
    </row>
    <row r="54" spans="2:11" x14ac:dyDescent="0.25">
      <c r="B54" s="32" t="s">
        <v>76</v>
      </c>
      <c r="C54" s="30">
        <v>1.0209971796816824</v>
      </c>
      <c r="F54" s="34" t="s">
        <v>75</v>
      </c>
      <c r="G54" s="59">
        <v>58954.044393169301</v>
      </c>
      <c r="J54" s="34" t="s">
        <v>78</v>
      </c>
      <c r="K54" s="156">
        <v>61631</v>
      </c>
    </row>
    <row r="55" spans="2:11" x14ac:dyDescent="0.25">
      <c r="B55" s="34" t="s">
        <v>75</v>
      </c>
      <c r="C55" s="30">
        <v>1.1510849604293922</v>
      </c>
      <c r="F55" s="34" t="s">
        <v>79</v>
      </c>
      <c r="G55" s="59">
        <v>59357.557964417625</v>
      </c>
      <c r="J55" s="34" t="s">
        <v>79</v>
      </c>
      <c r="K55" s="156">
        <v>76892</v>
      </c>
    </row>
    <row r="56" spans="2:11" x14ac:dyDescent="0.25">
      <c r="B56" s="34" t="s">
        <v>83</v>
      </c>
      <c r="C56" s="30">
        <v>1.5179250951461203</v>
      </c>
      <c r="F56" s="34" t="s">
        <v>0</v>
      </c>
      <c r="G56" s="59">
        <v>59863.578387701535</v>
      </c>
      <c r="J56" s="34" t="s">
        <v>80</v>
      </c>
      <c r="K56" s="156">
        <v>105874</v>
      </c>
    </row>
    <row r="57" spans="2:11" x14ac:dyDescent="0.25">
      <c r="B57" s="34" t="s">
        <v>73</v>
      </c>
      <c r="C57" s="30">
        <v>2.0435896941112297</v>
      </c>
      <c r="F57" s="34" t="s">
        <v>73</v>
      </c>
      <c r="G57" s="59">
        <v>68258.077699167465</v>
      </c>
      <c r="J57" s="34" t="s">
        <v>81</v>
      </c>
      <c r="K57" s="156">
        <v>28658</v>
      </c>
    </row>
    <row r="58" spans="2:11" x14ac:dyDescent="0.25">
      <c r="B58" s="34" t="s">
        <v>77</v>
      </c>
      <c r="C58" s="30">
        <v>2.4245669498726028</v>
      </c>
      <c r="F58" s="34" t="s">
        <v>77</v>
      </c>
      <c r="G58" s="59">
        <v>74740.721282548562</v>
      </c>
      <c r="J58" s="34" t="s">
        <v>82</v>
      </c>
      <c r="K58" s="156">
        <v>49272</v>
      </c>
    </row>
    <row r="59" spans="2:11" ht="15.75" thickBot="1" x14ac:dyDescent="0.3">
      <c r="B59" s="151" t="s">
        <v>74</v>
      </c>
      <c r="C59" s="27">
        <v>13.967310841154138</v>
      </c>
      <c r="F59" s="151" t="s">
        <v>74</v>
      </c>
      <c r="G59" s="61">
        <v>80255.492029404471</v>
      </c>
      <c r="J59" s="42" t="s">
        <v>83</v>
      </c>
      <c r="K59" s="157">
        <v>21931</v>
      </c>
    </row>
    <row r="61" spans="2:11" ht="15.75" thickBot="1" x14ac:dyDescent="0.3">
      <c r="B61" s="39" t="s">
        <v>144</v>
      </c>
      <c r="C61" s="23"/>
      <c r="K61" s="23"/>
    </row>
    <row r="62" spans="2:11" ht="26.25" x14ac:dyDescent="0.25">
      <c r="B62" s="43" t="s">
        <v>72</v>
      </c>
      <c r="C62" s="45" t="s">
        <v>22</v>
      </c>
      <c r="F62" s="43" t="s">
        <v>72</v>
      </c>
      <c r="G62" s="44" t="s">
        <v>71</v>
      </c>
      <c r="J62" s="43" t="s">
        <v>72</v>
      </c>
      <c r="K62" s="46" t="s">
        <v>30</v>
      </c>
    </row>
    <row r="63" spans="2:11" x14ac:dyDescent="0.25">
      <c r="B63" s="62" t="s">
        <v>74</v>
      </c>
      <c r="C63" s="36">
        <v>2.9266664978328749E-2</v>
      </c>
      <c r="F63" s="38" t="s">
        <v>75</v>
      </c>
      <c r="G63" s="145">
        <v>42212.535007392093</v>
      </c>
      <c r="J63" s="38" t="s">
        <v>0</v>
      </c>
      <c r="K63" s="156">
        <v>14190394</v>
      </c>
    </row>
    <row r="64" spans="2:11" x14ac:dyDescent="0.25">
      <c r="B64" s="34" t="s">
        <v>77</v>
      </c>
      <c r="C64" s="30">
        <v>0.52160023080704654</v>
      </c>
      <c r="F64" s="34" t="s">
        <v>81</v>
      </c>
      <c r="G64" s="145">
        <v>42241.748551656936</v>
      </c>
      <c r="J64" s="34" t="s">
        <v>73</v>
      </c>
      <c r="K64" s="156">
        <v>295712</v>
      </c>
    </row>
    <row r="65" spans="2:11" x14ac:dyDescent="0.25">
      <c r="B65" s="34" t="s">
        <v>73</v>
      </c>
      <c r="C65" s="30">
        <v>0.76617621567244454</v>
      </c>
      <c r="F65" s="34" t="s">
        <v>78</v>
      </c>
      <c r="G65" s="145">
        <v>42707.699570936107</v>
      </c>
      <c r="J65" s="32" t="s">
        <v>74</v>
      </c>
      <c r="K65" s="156">
        <v>2107</v>
      </c>
    </row>
    <row r="66" spans="2:11" x14ac:dyDescent="0.25">
      <c r="B66" s="34" t="s">
        <v>83</v>
      </c>
      <c r="C66" s="30">
        <v>0.829104017763996</v>
      </c>
      <c r="F66" s="34" t="s">
        <v>82</v>
      </c>
      <c r="G66" s="145">
        <v>42848.275790365718</v>
      </c>
      <c r="J66" s="34" t="s">
        <v>75</v>
      </c>
      <c r="K66" s="156">
        <v>449805</v>
      </c>
    </row>
    <row r="67" spans="2:11" x14ac:dyDescent="0.25">
      <c r="B67" s="34" t="s">
        <v>0</v>
      </c>
      <c r="C67" s="30">
        <v>1</v>
      </c>
      <c r="F67" s="34" t="s">
        <v>83</v>
      </c>
      <c r="G67" s="145">
        <v>43046.0160657425</v>
      </c>
      <c r="J67" s="32" t="s">
        <v>76</v>
      </c>
      <c r="K67" s="156">
        <v>262098</v>
      </c>
    </row>
    <row r="68" spans="2:11" x14ac:dyDescent="0.25">
      <c r="B68" s="34" t="s">
        <v>75</v>
      </c>
      <c r="C68" s="30">
        <v>1.0605807905391367</v>
      </c>
      <c r="F68" s="34" t="s">
        <v>73</v>
      </c>
      <c r="G68" s="145">
        <v>43717.65409925874</v>
      </c>
      <c r="J68" s="34" t="s">
        <v>77</v>
      </c>
      <c r="K68" s="156">
        <v>140499</v>
      </c>
    </row>
    <row r="69" spans="2:11" x14ac:dyDescent="0.25">
      <c r="B69" s="34" t="s">
        <v>80</v>
      </c>
      <c r="C69" s="30">
        <v>1.1393556923616377</v>
      </c>
      <c r="F69" s="32" t="s">
        <v>76</v>
      </c>
      <c r="G69" s="145">
        <v>44038.104647879802</v>
      </c>
      <c r="J69" s="34" t="s">
        <v>78</v>
      </c>
      <c r="K69" s="156">
        <v>569146</v>
      </c>
    </row>
    <row r="70" spans="2:11" x14ac:dyDescent="0.25">
      <c r="B70" s="34" t="s">
        <v>81</v>
      </c>
      <c r="C70" s="30">
        <v>1.3389565658125324</v>
      </c>
      <c r="F70" s="34" t="s">
        <v>80</v>
      </c>
      <c r="G70" s="145">
        <v>47290.148646529371</v>
      </c>
      <c r="J70" s="34" t="s">
        <v>79</v>
      </c>
      <c r="K70" s="156">
        <v>811894</v>
      </c>
    </row>
    <row r="71" spans="2:11" x14ac:dyDescent="0.25">
      <c r="B71" s="34" t="s">
        <v>78</v>
      </c>
      <c r="C71" s="30">
        <v>1.3682649529763833</v>
      </c>
      <c r="F71" s="34" t="s">
        <v>79</v>
      </c>
      <c r="G71" s="145">
        <v>48208.297068336506</v>
      </c>
      <c r="J71" s="34" t="s">
        <v>80</v>
      </c>
      <c r="K71" s="156">
        <v>682283</v>
      </c>
    </row>
    <row r="72" spans="2:11" x14ac:dyDescent="0.25">
      <c r="B72" s="32" t="s">
        <v>76</v>
      </c>
      <c r="C72" s="30">
        <v>1.3823351627025344</v>
      </c>
      <c r="F72" s="34" t="s">
        <v>0</v>
      </c>
      <c r="G72" s="145">
        <v>49286.593887949835</v>
      </c>
      <c r="J72" s="34" t="s">
        <v>81</v>
      </c>
      <c r="K72" s="156">
        <v>262714</v>
      </c>
    </row>
    <row r="73" spans="2:11" x14ac:dyDescent="0.25">
      <c r="B73" s="34" t="s">
        <v>82</v>
      </c>
      <c r="C73" s="30">
        <v>1.4096618526463716</v>
      </c>
      <c r="F73" s="34" t="s">
        <v>77</v>
      </c>
      <c r="G73" s="145">
        <v>54525.93805649862</v>
      </c>
      <c r="J73" s="34" t="s">
        <v>82</v>
      </c>
      <c r="K73" s="156">
        <v>408292</v>
      </c>
    </row>
    <row r="74" spans="2:11" ht="15.75" thickBot="1" x14ac:dyDescent="0.3">
      <c r="B74" s="42" t="s">
        <v>79</v>
      </c>
      <c r="C74" s="27">
        <v>1.417979953667537</v>
      </c>
      <c r="F74" s="151" t="s">
        <v>74</v>
      </c>
      <c r="G74" s="146">
        <v>75770.453251067869</v>
      </c>
      <c r="J74" s="42" t="s">
        <v>83</v>
      </c>
      <c r="K74" s="157">
        <v>62182</v>
      </c>
    </row>
  </sheetData>
  <sortState ref="F64:G75">
    <sortCondition ref="G6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workbookViewId="0">
      <selection activeCell="Q22" sqref="Q2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workbookViewId="0">
      <selection activeCell="Q22" sqref="Q2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workbookViewId="0">
      <selection activeCell="Q22" sqref="Q2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workbookViewId="0">
      <selection activeCell="Q22" sqref="Q2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workbookViewId="0">
      <selection activeCell="Q22" sqref="Q2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workbookViewId="0">
      <selection activeCell="Q22" sqref="Q2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"/>
  <sheetViews>
    <sheetView workbookViewId="0">
      <selection activeCell="Q18" sqref="Q18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"/>
  <sheetViews>
    <sheetView workbookViewId="0">
      <selection activeCell="R22" sqref="R2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"/>
  <sheetViews>
    <sheetView workbookViewId="0">
      <selection activeCell="R22" sqref="R2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3:N65"/>
  <sheetViews>
    <sheetView workbookViewId="0">
      <selection activeCell="C26" sqref="C26"/>
    </sheetView>
  </sheetViews>
  <sheetFormatPr defaultColWidth="37.140625" defaultRowHeight="15" x14ac:dyDescent="0.25"/>
  <cols>
    <col min="1" max="1" width="11.42578125" style="2" customWidth="1"/>
    <col min="2" max="2" width="29.42578125" style="10" customWidth="1"/>
    <col min="3" max="3" width="17.42578125" style="11" bestFit="1" customWidth="1"/>
    <col min="4" max="4" width="15.85546875" style="11" bestFit="1" customWidth="1"/>
    <col min="5" max="5" width="13.85546875" style="2" bestFit="1" customWidth="1"/>
    <col min="6" max="6" width="14.85546875" style="2" bestFit="1" customWidth="1"/>
    <col min="7" max="7" width="13.85546875" style="2" bestFit="1" customWidth="1"/>
    <col min="8" max="10" width="14.85546875" style="2" bestFit="1" customWidth="1"/>
    <col min="11" max="11" width="15.85546875" style="2" bestFit="1" customWidth="1"/>
    <col min="12" max="12" width="14.85546875" style="2" bestFit="1" customWidth="1"/>
    <col min="13" max="13" width="15" style="2" customWidth="1"/>
    <col min="14" max="14" width="13.85546875" style="2" customWidth="1"/>
    <col min="15" max="16384" width="37.140625" style="2"/>
  </cols>
  <sheetData>
    <row r="3" spans="2:14" x14ac:dyDescent="0.25">
      <c r="B3" s="105" t="s">
        <v>110</v>
      </c>
      <c r="C3" s="1" t="s">
        <v>0</v>
      </c>
      <c r="D3" s="1" t="s">
        <v>1</v>
      </c>
      <c r="E3" s="1" t="s">
        <v>33</v>
      </c>
      <c r="F3" s="1" t="s">
        <v>34</v>
      </c>
      <c r="G3" s="1" t="s">
        <v>35</v>
      </c>
      <c r="H3" s="1" t="s">
        <v>36</v>
      </c>
      <c r="I3" s="1" t="s">
        <v>37</v>
      </c>
      <c r="J3" s="1" t="s">
        <v>38</v>
      </c>
      <c r="K3" s="1" t="s">
        <v>39</v>
      </c>
      <c r="L3" s="1" t="s">
        <v>40</v>
      </c>
      <c r="M3" s="1" t="s">
        <v>41</v>
      </c>
      <c r="N3" s="1" t="s">
        <v>42</v>
      </c>
    </row>
    <row r="4" spans="2:14" x14ac:dyDescent="0.25">
      <c r="B4" s="3" t="s">
        <v>17</v>
      </c>
      <c r="C4" s="15">
        <v>127820442</v>
      </c>
      <c r="D4" s="15">
        <v>3536676</v>
      </c>
      <c r="E4" s="15">
        <v>693274</v>
      </c>
      <c r="F4" s="15">
        <v>3753934</v>
      </c>
      <c r="G4" s="15">
        <v>1712178</v>
      </c>
      <c r="H4" s="15">
        <v>2453197</v>
      </c>
      <c r="I4" s="15">
        <v>3788581</v>
      </c>
      <c r="J4" s="15">
        <v>4908571</v>
      </c>
      <c r="K4" s="15">
        <v>5472171</v>
      </c>
      <c r="L4" s="15">
        <v>1758204</v>
      </c>
      <c r="M4" s="15">
        <v>2558438</v>
      </c>
      <c r="N4" s="15">
        <v>692448</v>
      </c>
    </row>
    <row r="5" spans="2:14" x14ac:dyDescent="0.25">
      <c r="B5" s="3" t="s">
        <v>46</v>
      </c>
      <c r="C5" s="15">
        <v>2980813</v>
      </c>
      <c r="D5" s="15">
        <v>174504</v>
      </c>
      <c r="E5" s="15">
        <v>210592</v>
      </c>
      <c r="F5" s="15">
        <v>107645</v>
      </c>
      <c r="G5" s="15">
        <v>42374</v>
      </c>
      <c r="H5" s="15">
        <v>139880</v>
      </c>
      <c r="I5" s="15">
        <v>71991</v>
      </c>
      <c r="J5" s="15">
        <v>84620</v>
      </c>
      <c r="K5" s="15">
        <v>109554</v>
      </c>
      <c r="L5" s="15">
        <v>34285</v>
      </c>
      <c r="M5" s="15">
        <v>52365</v>
      </c>
      <c r="N5" s="15">
        <v>24430</v>
      </c>
    </row>
    <row r="6" spans="2:14" x14ac:dyDescent="0.25">
      <c r="B6" s="3" t="s">
        <v>45</v>
      </c>
      <c r="C6" s="15">
        <v>4606001</v>
      </c>
      <c r="D6" s="15">
        <v>140536</v>
      </c>
      <c r="E6" s="15">
        <v>30845</v>
      </c>
      <c r="F6" s="15">
        <v>146349</v>
      </c>
      <c r="G6" s="15">
        <v>87276</v>
      </c>
      <c r="H6" s="15">
        <v>102559</v>
      </c>
      <c r="I6" s="15">
        <v>180441</v>
      </c>
      <c r="J6" s="15">
        <v>129957</v>
      </c>
      <c r="K6" s="15">
        <v>138948</v>
      </c>
      <c r="L6" s="15">
        <v>89935</v>
      </c>
      <c r="M6" s="15">
        <v>89165</v>
      </c>
      <c r="N6" s="15">
        <v>41912</v>
      </c>
    </row>
    <row r="7" spans="2:14" x14ac:dyDescent="0.25">
      <c r="B7" s="5" t="s">
        <v>44</v>
      </c>
      <c r="C7" s="15">
        <v>14032396</v>
      </c>
      <c r="D7" s="15">
        <v>371761</v>
      </c>
      <c r="E7" s="15">
        <v>3900</v>
      </c>
      <c r="F7" s="15">
        <v>415167</v>
      </c>
      <c r="G7" s="15">
        <v>179007</v>
      </c>
      <c r="H7" s="15">
        <v>242196</v>
      </c>
      <c r="I7" s="15">
        <v>433840</v>
      </c>
      <c r="J7" s="15">
        <v>524461</v>
      </c>
      <c r="K7" s="15">
        <v>481352</v>
      </c>
      <c r="L7" s="15">
        <v>210215</v>
      </c>
      <c r="M7" s="15">
        <v>278692</v>
      </c>
      <c r="N7" s="15">
        <v>76337</v>
      </c>
    </row>
    <row r="8" spans="2:14" x14ac:dyDescent="0.25">
      <c r="B8" s="6" t="s">
        <v>12</v>
      </c>
      <c r="C8" s="15">
        <v>1798592</v>
      </c>
      <c r="D8" s="15">
        <v>20332</v>
      </c>
      <c r="E8" s="4"/>
      <c r="F8" s="15">
        <v>29644</v>
      </c>
      <c r="G8" s="15">
        <v>29493</v>
      </c>
      <c r="H8" s="15">
        <v>6499</v>
      </c>
      <c r="I8" s="15">
        <v>31853</v>
      </c>
      <c r="J8" s="15">
        <v>24543</v>
      </c>
      <c r="K8" s="15">
        <v>48777</v>
      </c>
      <c r="L8" s="15">
        <v>12568</v>
      </c>
      <c r="M8" s="15">
        <v>10857</v>
      </c>
      <c r="N8" s="15">
        <v>31088</v>
      </c>
    </row>
    <row r="9" spans="2:14" x14ac:dyDescent="0.25">
      <c r="B9" s="5" t="s">
        <v>2</v>
      </c>
      <c r="C9" s="15">
        <v>5489499</v>
      </c>
      <c r="D9" s="15">
        <v>183147</v>
      </c>
      <c r="E9" s="15">
        <v>10605</v>
      </c>
      <c r="F9" s="15">
        <v>149320</v>
      </c>
      <c r="G9" s="15">
        <v>67822</v>
      </c>
      <c r="H9" s="15">
        <v>142748</v>
      </c>
      <c r="I9" s="15">
        <v>176597</v>
      </c>
      <c r="J9" s="15">
        <v>168952</v>
      </c>
      <c r="K9" s="15">
        <v>216071</v>
      </c>
      <c r="L9" s="15">
        <v>79881</v>
      </c>
      <c r="M9" s="15">
        <v>100929</v>
      </c>
      <c r="N9" s="15">
        <v>32693</v>
      </c>
    </row>
    <row r="10" spans="2:14" x14ac:dyDescent="0.25">
      <c r="B10" s="5" t="s">
        <v>3</v>
      </c>
      <c r="C10" s="15">
        <v>11487496</v>
      </c>
      <c r="D10" s="15">
        <v>229867</v>
      </c>
      <c r="E10" s="15">
        <v>1262</v>
      </c>
      <c r="F10" s="15">
        <v>343111</v>
      </c>
      <c r="G10" s="15">
        <v>209130</v>
      </c>
      <c r="H10" s="15">
        <v>114873</v>
      </c>
      <c r="I10" s="15">
        <v>431622</v>
      </c>
      <c r="J10" s="15">
        <v>620308</v>
      </c>
      <c r="K10" s="15">
        <v>560455</v>
      </c>
      <c r="L10" s="15">
        <v>207803</v>
      </c>
      <c r="M10" s="15">
        <v>298327</v>
      </c>
      <c r="N10" s="15">
        <v>49075</v>
      </c>
    </row>
    <row r="11" spans="2:14" x14ac:dyDescent="0.25">
      <c r="B11" s="5" t="s">
        <v>11</v>
      </c>
      <c r="C11" s="15">
        <v>24442734</v>
      </c>
      <c r="D11" s="15">
        <v>614954</v>
      </c>
      <c r="E11" s="15">
        <v>27108</v>
      </c>
      <c r="F11" s="15">
        <v>801373</v>
      </c>
      <c r="G11" s="15">
        <v>356733</v>
      </c>
      <c r="H11" s="15">
        <v>434398</v>
      </c>
      <c r="I11" s="15">
        <v>711857</v>
      </c>
      <c r="J11" s="15">
        <v>942315</v>
      </c>
      <c r="K11" s="15">
        <v>1069875</v>
      </c>
      <c r="L11" s="15">
        <v>343725</v>
      </c>
      <c r="M11" s="15">
        <v>550998</v>
      </c>
      <c r="N11" s="15">
        <v>131390</v>
      </c>
    </row>
    <row r="12" spans="2:14" x14ac:dyDescent="0.25">
      <c r="B12" s="5" t="s">
        <v>4</v>
      </c>
      <c r="C12" s="15">
        <v>2703886</v>
      </c>
      <c r="D12" s="15">
        <v>76158</v>
      </c>
      <c r="E12" s="15">
        <v>18499</v>
      </c>
      <c r="F12" s="15">
        <v>101343</v>
      </c>
      <c r="G12" s="15">
        <v>26186</v>
      </c>
      <c r="H12" s="15">
        <v>43829</v>
      </c>
      <c r="I12" s="15">
        <v>68132</v>
      </c>
      <c r="J12" s="15">
        <v>77555</v>
      </c>
      <c r="K12" s="15">
        <v>93115</v>
      </c>
      <c r="L12" s="15">
        <v>25833</v>
      </c>
      <c r="M12" s="15">
        <v>44259</v>
      </c>
      <c r="N12" s="15">
        <v>10303</v>
      </c>
    </row>
    <row r="13" spans="2:14" x14ac:dyDescent="0.25">
      <c r="B13" s="5" t="s">
        <v>10</v>
      </c>
      <c r="C13" s="15">
        <v>7401812</v>
      </c>
      <c r="D13" s="15">
        <v>171635</v>
      </c>
      <c r="E13" s="15">
        <v>24470</v>
      </c>
      <c r="F13" s="15">
        <v>200451</v>
      </c>
      <c r="G13" s="15">
        <v>85039</v>
      </c>
      <c r="H13" s="15">
        <v>137875</v>
      </c>
      <c r="I13" s="15">
        <v>193939</v>
      </c>
      <c r="J13" s="15">
        <v>265156</v>
      </c>
      <c r="K13" s="15">
        <v>311400</v>
      </c>
      <c r="L13" s="15">
        <v>91800</v>
      </c>
      <c r="M13" s="15">
        <v>135869</v>
      </c>
      <c r="N13" s="15">
        <v>26440</v>
      </c>
    </row>
    <row r="14" spans="2:14" x14ac:dyDescent="0.25">
      <c r="B14" s="5" t="s">
        <v>9</v>
      </c>
      <c r="C14" s="15">
        <v>16712011</v>
      </c>
      <c r="D14" s="15">
        <v>650770</v>
      </c>
      <c r="E14" s="15">
        <v>143318</v>
      </c>
      <c r="F14" s="15">
        <v>524857</v>
      </c>
      <c r="G14" s="15">
        <v>179391</v>
      </c>
      <c r="H14" s="15">
        <v>386593</v>
      </c>
      <c r="I14" s="15">
        <v>484551</v>
      </c>
      <c r="J14" s="15">
        <v>624278</v>
      </c>
      <c r="K14" s="15">
        <v>688069</v>
      </c>
      <c r="L14" s="15">
        <v>216590</v>
      </c>
      <c r="M14" s="15">
        <v>304393</v>
      </c>
      <c r="N14" s="15">
        <v>60432</v>
      </c>
    </row>
    <row r="15" spans="2:14" x14ac:dyDescent="0.25">
      <c r="B15" s="5" t="s">
        <v>8</v>
      </c>
      <c r="C15" s="15">
        <v>18656160</v>
      </c>
      <c r="D15" s="15">
        <v>433115</v>
      </c>
      <c r="E15" s="15">
        <v>96590</v>
      </c>
      <c r="F15" s="15">
        <v>457988</v>
      </c>
      <c r="G15" s="15">
        <v>235546</v>
      </c>
      <c r="H15" s="15">
        <v>384078</v>
      </c>
      <c r="I15" s="15">
        <v>519162</v>
      </c>
      <c r="J15" s="15">
        <v>820917</v>
      </c>
      <c r="K15" s="15">
        <v>1070774</v>
      </c>
      <c r="L15" s="15">
        <v>190560</v>
      </c>
      <c r="M15" s="15">
        <v>362397</v>
      </c>
      <c r="N15" s="15">
        <v>115220</v>
      </c>
    </row>
    <row r="16" spans="2:14" x14ac:dyDescent="0.25">
      <c r="B16" s="5" t="s">
        <v>7</v>
      </c>
      <c r="C16" s="15">
        <v>13006814</v>
      </c>
      <c r="D16" s="15">
        <v>340878</v>
      </c>
      <c r="E16" s="15">
        <v>59518</v>
      </c>
      <c r="F16" s="15">
        <v>372912</v>
      </c>
      <c r="G16" s="15">
        <v>167298</v>
      </c>
      <c r="H16" s="15">
        <v>229797</v>
      </c>
      <c r="I16" s="15">
        <v>391762</v>
      </c>
      <c r="J16" s="15">
        <v>474861</v>
      </c>
      <c r="K16" s="15">
        <v>500369</v>
      </c>
      <c r="L16" s="15">
        <v>207020</v>
      </c>
      <c r="M16" s="15">
        <v>262027</v>
      </c>
      <c r="N16" s="15">
        <v>72107</v>
      </c>
    </row>
    <row r="17" spans="2:14" x14ac:dyDescent="0.25">
      <c r="B17" s="5" t="s">
        <v>6</v>
      </c>
      <c r="C17" s="15">
        <v>4349563</v>
      </c>
      <c r="D17" s="15">
        <v>125923</v>
      </c>
      <c r="E17" s="15">
        <v>61798</v>
      </c>
      <c r="F17" s="15">
        <v>92340</v>
      </c>
      <c r="G17" s="15">
        <v>46542</v>
      </c>
      <c r="H17" s="15">
        <v>87801</v>
      </c>
      <c r="I17" s="15">
        <v>92145</v>
      </c>
      <c r="J17" s="15">
        <v>148976</v>
      </c>
      <c r="K17" s="15">
        <v>183403</v>
      </c>
      <c r="L17" s="15">
        <v>47990</v>
      </c>
      <c r="M17" s="15">
        <v>67646</v>
      </c>
      <c r="N17" s="15">
        <v>20707</v>
      </c>
    </row>
    <row r="18" spans="2:14" x14ac:dyDescent="0.25">
      <c r="B18" s="5"/>
    </row>
    <row r="19" spans="2:14" x14ac:dyDescent="0.25">
      <c r="B19" s="105" t="s">
        <v>111</v>
      </c>
      <c r="C19" s="1" t="s">
        <v>0</v>
      </c>
      <c r="D19" s="1" t="s">
        <v>1</v>
      </c>
      <c r="E19" s="1" t="s">
        <v>33</v>
      </c>
      <c r="F19" s="1" t="s">
        <v>34</v>
      </c>
      <c r="G19" s="1" t="s">
        <v>35</v>
      </c>
      <c r="H19" s="1" t="s">
        <v>36</v>
      </c>
      <c r="I19" s="1" t="s">
        <v>37</v>
      </c>
      <c r="J19" s="1" t="s">
        <v>38</v>
      </c>
      <c r="K19" s="1" t="s">
        <v>39</v>
      </c>
      <c r="L19" s="1" t="s">
        <v>40</v>
      </c>
      <c r="M19" s="1" t="s">
        <v>41</v>
      </c>
      <c r="N19" s="1" t="s">
        <v>42</v>
      </c>
    </row>
    <row r="20" spans="2:14" x14ac:dyDescent="0.25">
      <c r="B20" s="3" t="s">
        <v>17</v>
      </c>
      <c r="C20" s="9">
        <v>5975675522857</v>
      </c>
      <c r="D20" s="9">
        <v>175599479770</v>
      </c>
      <c r="E20" s="9">
        <v>55600769799</v>
      </c>
      <c r="F20" s="9">
        <v>164793994143</v>
      </c>
      <c r="G20" s="9">
        <v>66294749666</v>
      </c>
      <c r="H20" s="9">
        <v>126926285907</v>
      </c>
      <c r="I20" s="9">
        <v>155784454433</v>
      </c>
      <c r="J20" s="9">
        <v>205118267450</v>
      </c>
      <c r="K20" s="9">
        <v>250257944203</v>
      </c>
      <c r="L20" s="9">
        <v>66025509018</v>
      </c>
      <c r="M20" s="9">
        <v>106360623577</v>
      </c>
      <c r="N20" s="9">
        <v>26088049480</v>
      </c>
    </row>
    <row r="21" spans="2:14" x14ac:dyDescent="0.25">
      <c r="B21" s="3" t="s">
        <v>46</v>
      </c>
      <c r="C21" s="9">
        <v>206265724260</v>
      </c>
      <c r="D21" s="9">
        <v>14489558726</v>
      </c>
      <c r="E21" s="9">
        <v>20382721755</v>
      </c>
      <c r="F21" s="9">
        <v>7175547986</v>
      </c>
      <c r="G21" s="9">
        <v>2373795526</v>
      </c>
      <c r="H21" s="9">
        <v>12437379029</v>
      </c>
      <c r="I21" s="9">
        <v>4240841808</v>
      </c>
      <c r="J21" s="9">
        <v>5604626446</v>
      </c>
      <c r="K21" s="9">
        <v>7069686120</v>
      </c>
      <c r="L21" s="9">
        <v>1991806625</v>
      </c>
      <c r="M21" s="9">
        <v>3474100435</v>
      </c>
      <c r="N21" s="9">
        <v>1579669231</v>
      </c>
    </row>
    <row r="22" spans="2:14" x14ac:dyDescent="0.25">
      <c r="B22" s="3" t="s">
        <v>45</v>
      </c>
      <c r="C22" s="9">
        <v>225510701832</v>
      </c>
      <c r="D22" s="9">
        <v>6234386139</v>
      </c>
      <c r="E22" s="9">
        <v>2194477483</v>
      </c>
      <c r="F22" s="9">
        <v>5762252559</v>
      </c>
      <c r="G22" s="9">
        <v>3631888224</v>
      </c>
      <c r="H22" s="9">
        <v>4881501465</v>
      </c>
      <c r="I22" s="9">
        <v>8037554272</v>
      </c>
      <c r="J22" s="9">
        <v>6578240646</v>
      </c>
      <c r="K22" s="9">
        <v>7186757942</v>
      </c>
      <c r="L22" s="9">
        <v>3722017174</v>
      </c>
      <c r="M22" s="9">
        <v>3528068169</v>
      </c>
      <c r="N22" s="9">
        <v>1650898537</v>
      </c>
    </row>
    <row r="23" spans="2:14" x14ac:dyDescent="0.25">
      <c r="B23" s="5" t="s">
        <v>44</v>
      </c>
      <c r="C23" s="9">
        <v>610314122805</v>
      </c>
      <c r="D23" s="9">
        <v>14838396502</v>
      </c>
      <c r="E23" s="9">
        <v>291741947</v>
      </c>
      <c r="F23" s="9">
        <v>15166527155</v>
      </c>
      <c r="G23" s="9">
        <v>6431429651</v>
      </c>
      <c r="H23" s="9">
        <v>12170982733</v>
      </c>
      <c r="I23" s="9">
        <v>16702523580</v>
      </c>
      <c r="J23" s="9">
        <v>21818514046</v>
      </c>
      <c r="K23" s="9">
        <v>21057598923</v>
      </c>
      <c r="L23" s="9">
        <v>7938053950</v>
      </c>
      <c r="M23" s="9">
        <v>10065740648</v>
      </c>
      <c r="N23" s="9">
        <v>2520760437</v>
      </c>
    </row>
    <row r="24" spans="2:14" x14ac:dyDescent="0.25">
      <c r="B24" s="6" t="s">
        <v>12</v>
      </c>
      <c r="C24" s="9">
        <v>89606434181</v>
      </c>
      <c r="D24" s="9">
        <v>889522061</v>
      </c>
      <c r="E24" s="8"/>
      <c r="F24" s="9">
        <v>939396564</v>
      </c>
      <c r="G24" s="9">
        <v>1708636266</v>
      </c>
      <c r="H24" s="9">
        <v>235733708</v>
      </c>
      <c r="I24" s="9">
        <v>940880495</v>
      </c>
      <c r="J24" s="9">
        <v>1082427127</v>
      </c>
      <c r="K24" s="9">
        <v>2422191537</v>
      </c>
      <c r="L24" s="9">
        <v>383512106</v>
      </c>
      <c r="M24" s="9">
        <v>426513515</v>
      </c>
      <c r="N24" s="9">
        <v>2200791775</v>
      </c>
    </row>
    <row r="25" spans="2:14" x14ac:dyDescent="0.25">
      <c r="B25" s="5" t="s">
        <v>2</v>
      </c>
      <c r="C25" s="9">
        <v>272263267179</v>
      </c>
      <c r="D25" s="9">
        <v>8529522466</v>
      </c>
      <c r="E25" s="9">
        <v>648256144</v>
      </c>
      <c r="F25" s="9">
        <v>6800991746</v>
      </c>
      <c r="G25" s="9">
        <v>2958073596</v>
      </c>
      <c r="H25" s="9">
        <v>7707309420</v>
      </c>
      <c r="I25" s="9">
        <v>7086344260</v>
      </c>
      <c r="J25" s="9">
        <v>7944301214</v>
      </c>
      <c r="K25" s="9">
        <v>11468200355</v>
      </c>
      <c r="L25" s="9">
        <v>3277517725</v>
      </c>
      <c r="M25" s="9">
        <v>4470389897</v>
      </c>
      <c r="N25" s="9">
        <v>1545528080</v>
      </c>
    </row>
    <row r="26" spans="2:14" x14ac:dyDescent="0.25">
      <c r="B26" s="5" t="s">
        <v>3</v>
      </c>
      <c r="C26" s="9">
        <v>660825875552</v>
      </c>
      <c r="D26" s="9">
        <v>11870170221</v>
      </c>
      <c r="E26" s="9">
        <v>106357329</v>
      </c>
      <c r="F26" s="9">
        <v>17211337425</v>
      </c>
      <c r="G26" s="9">
        <v>10389479031</v>
      </c>
      <c r="H26" s="9">
        <v>7590946572</v>
      </c>
      <c r="I26" s="9">
        <v>22131321119</v>
      </c>
      <c r="J26" s="9">
        <v>33050757887</v>
      </c>
      <c r="K26" s="9">
        <v>30075150329</v>
      </c>
      <c r="L26" s="9">
        <v>10300413931</v>
      </c>
      <c r="M26" s="9">
        <v>15485076770</v>
      </c>
      <c r="N26" s="9">
        <v>2451966606</v>
      </c>
    </row>
    <row r="27" spans="2:14" x14ac:dyDescent="0.25">
      <c r="B27" s="5" t="s">
        <v>11</v>
      </c>
      <c r="C27" s="9">
        <v>955919831384</v>
      </c>
      <c r="D27" s="9">
        <v>22750870057</v>
      </c>
      <c r="E27" s="9">
        <v>1299031731</v>
      </c>
      <c r="F27" s="9">
        <v>33029296452</v>
      </c>
      <c r="G27" s="9">
        <v>12548122193</v>
      </c>
      <c r="H27" s="9">
        <v>17375303813</v>
      </c>
      <c r="I27" s="9">
        <v>25502544632</v>
      </c>
      <c r="J27" s="9">
        <v>34166789137</v>
      </c>
      <c r="K27" s="9">
        <v>40075374115</v>
      </c>
      <c r="L27" s="9">
        <v>11528083686</v>
      </c>
      <c r="M27" s="9">
        <v>21061880210</v>
      </c>
      <c r="N27" s="9">
        <v>4277637283</v>
      </c>
    </row>
    <row r="28" spans="2:14" x14ac:dyDescent="0.25">
      <c r="B28" s="5" t="s">
        <v>4</v>
      </c>
      <c r="C28" s="9">
        <v>201155613528</v>
      </c>
      <c r="D28" s="9">
        <v>6027022980</v>
      </c>
      <c r="E28" s="9">
        <v>1908961343</v>
      </c>
      <c r="F28" s="9">
        <v>7549417134</v>
      </c>
      <c r="G28" s="9">
        <v>1140687556</v>
      </c>
      <c r="H28" s="9">
        <v>3177755403</v>
      </c>
      <c r="I28" s="9">
        <v>4195860135</v>
      </c>
      <c r="J28" s="9">
        <v>4413375282</v>
      </c>
      <c r="K28" s="9">
        <v>5917718561</v>
      </c>
      <c r="L28" s="9">
        <v>1308938767</v>
      </c>
      <c r="M28" s="9">
        <v>2392282380</v>
      </c>
      <c r="N28" s="9">
        <v>477348896</v>
      </c>
    </row>
    <row r="29" spans="2:14" x14ac:dyDescent="0.25">
      <c r="B29" s="5" t="s">
        <v>10</v>
      </c>
      <c r="C29" s="9">
        <v>547561860685</v>
      </c>
      <c r="D29" s="9">
        <v>11037143031</v>
      </c>
      <c r="E29" s="9">
        <v>2572407409</v>
      </c>
      <c r="F29" s="9">
        <v>12702659501</v>
      </c>
      <c r="G29" s="9">
        <v>4390398081</v>
      </c>
      <c r="H29" s="9">
        <v>9937544129</v>
      </c>
      <c r="I29" s="9">
        <v>12304268600</v>
      </c>
      <c r="J29" s="9">
        <v>14707071920</v>
      </c>
      <c r="K29" s="9">
        <v>20924803176</v>
      </c>
      <c r="L29" s="9">
        <v>4339243814</v>
      </c>
      <c r="M29" s="9">
        <v>8080734682</v>
      </c>
      <c r="N29" s="9">
        <v>1069772797</v>
      </c>
    </row>
    <row r="30" spans="2:14" x14ac:dyDescent="0.25">
      <c r="B30" s="5" t="s">
        <v>9</v>
      </c>
      <c r="C30" s="9">
        <v>1005146817311</v>
      </c>
      <c r="D30" s="9">
        <v>49380292244</v>
      </c>
      <c r="E30" s="9">
        <v>13949611176</v>
      </c>
      <c r="F30" s="9">
        <v>28324588495</v>
      </c>
      <c r="G30" s="9">
        <v>7512471354</v>
      </c>
      <c r="H30" s="9">
        <v>26058892593</v>
      </c>
      <c r="I30" s="9">
        <v>24859459712</v>
      </c>
      <c r="J30" s="9">
        <v>32558890889</v>
      </c>
      <c r="K30" s="9">
        <v>43679676408</v>
      </c>
      <c r="L30" s="9">
        <v>9287002532</v>
      </c>
      <c r="M30" s="9">
        <v>14443687329</v>
      </c>
      <c r="N30" s="9">
        <v>2415580352</v>
      </c>
    </row>
    <row r="31" spans="2:14" x14ac:dyDescent="0.25">
      <c r="B31" s="5" t="s">
        <v>8</v>
      </c>
      <c r="C31" s="9">
        <v>813474282434</v>
      </c>
      <c r="D31" s="9">
        <v>18799391325</v>
      </c>
      <c r="E31" s="9">
        <v>5387683868</v>
      </c>
      <c r="F31" s="9">
        <v>20086018536</v>
      </c>
      <c r="G31" s="9">
        <v>9516469297</v>
      </c>
      <c r="H31" s="9">
        <v>17890209440</v>
      </c>
      <c r="I31" s="9">
        <v>20753457168</v>
      </c>
      <c r="J31" s="9">
        <v>31963955332</v>
      </c>
      <c r="K31" s="9">
        <v>46596563423</v>
      </c>
      <c r="L31" s="9">
        <v>7497432849</v>
      </c>
      <c r="M31" s="9">
        <v>16143121377</v>
      </c>
      <c r="N31" s="9">
        <v>4244898669</v>
      </c>
    </row>
    <row r="32" spans="2:14" x14ac:dyDescent="0.25">
      <c r="B32" s="5" t="s">
        <v>7</v>
      </c>
      <c r="C32" s="9">
        <v>252169520209</v>
      </c>
      <c r="D32" s="9">
        <v>5979786975</v>
      </c>
      <c r="E32" s="9">
        <v>1930514929</v>
      </c>
      <c r="F32" s="9">
        <v>6717811647</v>
      </c>
      <c r="G32" s="9">
        <v>2427648661</v>
      </c>
      <c r="H32" s="9">
        <v>4451506371</v>
      </c>
      <c r="I32" s="9">
        <v>6480266353</v>
      </c>
      <c r="J32" s="9">
        <v>7377397384</v>
      </c>
      <c r="K32" s="9">
        <v>8728055564</v>
      </c>
      <c r="L32" s="9">
        <v>3178306099</v>
      </c>
      <c r="M32" s="9">
        <v>4868264404</v>
      </c>
      <c r="N32" s="9">
        <v>1086150840</v>
      </c>
    </row>
    <row r="33" spans="2:14" x14ac:dyDescent="0.25">
      <c r="B33" s="5" t="s">
        <v>6</v>
      </c>
      <c r="C33" s="9">
        <v>127745222673</v>
      </c>
      <c r="D33" s="9">
        <v>4650694804</v>
      </c>
      <c r="E33" s="9">
        <v>4568035755</v>
      </c>
      <c r="F33" s="9">
        <v>2770838702</v>
      </c>
      <c r="G33" s="9">
        <v>1248884180</v>
      </c>
      <c r="H33" s="9">
        <v>3005926509</v>
      </c>
      <c r="I33" s="9">
        <v>2509939753</v>
      </c>
      <c r="J33" s="9">
        <v>3798581913</v>
      </c>
      <c r="K33" s="9">
        <v>5055335462</v>
      </c>
      <c r="L33" s="9">
        <v>1273179760</v>
      </c>
      <c r="M33" s="9">
        <v>1886100330</v>
      </c>
      <c r="N33" s="9">
        <v>549212634</v>
      </c>
    </row>
    <row r="35" spans="2:14" x14ac:dyDescent="0.25">
      <c r="B35" s="105" t="s">
        <v>112</v>
      </c>
      <c r="C35" s="1" t="s">
        <v>0</v>
      </c>
      <c r="D35" s="1" t="s">
        <v>1</v>
      </c>
      <c r="E35" s="1" t="s">
        <v>33</v>
      </c>
      <c r="F35" s="1" t="s">
        <v>34</v>
      </c>
      <c r="G35" s="1" t="s">
        <v>35</v>
      </c>
      <c r="H35" s="1" t="s">
        <v>36</v>
      </c>
      <c r="I35" s="1" t="s">
        <v>37</v>
      </c>
      <c r="J35" s="1" t="s">
        <v>38</v>
      </c>
      <c r="K35" s="1" t="s">
        <v>39</v>
      </c>
      <c r="L35" s="1" t="s">
        <v>40</v>
      </c>
      <c r="M35" s="1" t="s">
        <v>41</v>
      </c>
      <c r="N35" s="1" t="s">
        <v>42</v>
      </c>
    </row>
    <row r="36" spans="2:14" x14ac:dyDescent="0.25">
      <c r="B36" s="3" t="s">
        <v>17</v>
      </c>
      <c r="C36" s="7">
        <f t="shared" ref="C36:N49" si="0">C20/C4</f>
        <v>46750.546542915254</v>
      </c>
      <c r="D36" s="7">
        <f t="shared" si="0"/>
        <v>49650.994258450592</v>
      </c>
      <c r="E36" s="7">
        <f t="shared" si="0"/>
        <v>80200.281272628141</v>
      </c>
      <c r="F36" s="7">
        <f t="shared" si="0"/>
        <v>43899.012114491088</v>
      </c>
      <c r="G36" s="7">
        <f t="shared" si="0"/>
        <v>38719.54298326459</v>
      </c>
      <c r="H36" s="7">
        <f t="shared" si="0"/>
        <v>51739.133019892004</v>
      </c>
      <c r="I36" s="7">
        <f t="shared" si="0"/>
        <v>41119.473077914925</v>
      </c>
      <c r="J36" s="7">
        <f t="shared" si="0"/>
        <v>41787.776411912957</v>
      </c>
      <c r="K36" s="7">
        <f t="shared" si="0"/>
        <v>45732.844277527147</v>
      </c>
      <c r="L36" s="7">
        <f t="shared" si="0"/>
        <v>37552.8147006832</v>
      </c>
      <c r="M36" s="7">
        <f t="shared" si="0"/>
        <v>41572.484295886788</v>
      </c>
      <c r="N36" s="7">
        <f t="shared" si="0"/>
        <v>37675.102650307315</v>
      </c>
    </row>
    <row r="37" spans="2:14" x14ac:dyDescent="0.25">
      <c r="B37" s="3" t="s">
        <v>46</v>
      </c>
      <c r="C37" s="7">
        <f t="shared" si="0"/>
        <v>69197.807531032639</v>
      </c>
      <c r="D37" s="7">
        <f t="shared" si="0"/>
        <v>83032.81716178426</v>
      </c>
      <c r="E37" s="7">
        <f t="shared" si="0"/>
        <v>96787.730564313941</v>
      </c>
      <c r="F37" s="7">
        <f t="shared" si="0"/>
        <v>66659.370950810538</v>
      </c>
      <c r="G37" s="7">
        <f t="shared" si="0"/>
        <v>56020.095483079247</v>
      </c>
      <c r="H37" s="7">
        <f t="shared" si="0"/>
        <v>88914.63417929654</v>
      </c>
      <c r="I37" s="7">
        <f t="shared" si="0"/>
        <v>58907.944159686631</v>
      </c>
      <c r="J37" s="7">
        <f t="shared" si="0"/>
        <v>66232.881659182225</v>
      </c>
      <c r="K37" s="7">
        <f t="shared" si="0"/>
        <v>64531.519798455556</v>
      </c>
      <c r="L37" s="7">
        <f t="shared" si="0"/>
        <v>58095.570220212918</v>
      </c>
      <c r="M37" s="7">
        <f t="shared" si="0"/>
        <v>66343.940322734648</v>
      </c>
      <c r="N37" s="7">
        <f t="shared" si="0"/>
        <v>64661.040974212032</v>
      </c>
    </row>
    <row r="38" spans="2:14" x14ac:dyDescent="0.25">
      <c r="B38" s="3" t="s">
        <v>45</v>
      </c>
      <c r="C38" s="7">
        <f t="shared" si="0"/>
        <v>48960.193849719093</v>
      </c>
      <c r="D38" s="7">
        <f t="shared" si="0"/>
        <v>44361.488437126427</v>
      </c>
      <c r="E38" s="7">
        <f t="shared" si="0"/>
        <v>71145.322840006484</v>
      </c>
      <c r="F38" s="7">
        <f t="shared" si="0"/>
        <v>39373.36475821495</v>
      </c>
      <c r="G38" s="7">
        <f t="shared" si="0"/>
        <v>41613.825381548195</v>
      </c>
      <c r="H38" s="7">
        <f t="shared" si="0"/>
        <v>47597.007234859935</v>
      </c>
      <c r="I38" s="7">
        <f t="shared" si="0"/>
        <v>44543.946619670693</v>
      </c>
      <c r="J38" s="7">
        <f t="shared" si="0"/>
        <v>50618.594196541933</v>
      </c>
      <c r="K38" s="7">
        <f t="shared" si="0"/>
        <v>51722.644025102913</v>
      </c>
      <c r="L38" s="7">
        <f t="shared" si="0"/>
        <v>41385.636003780506</v>
      </c>
      <c r="M38" s="7">
        <f t="shared" si="0"/>
        <v>39567.85923849044</v>
      </c>
      <c r="N38" s="7">
        <f t="shared" si="0"/>
        <v>39389.638695361711</v>
      </c>
    </row>
    <row r="39" spans="2:14" x14ac:dyDescent="0.25">
      <c r="B39" s="5" t="s">
        <v>44</v>
      </c>
      <c r="C39" s="7">
        <f t="shared" si="0"/>
        <v>43493.222597552121</v>
      </c>
      <c r="D39" s="7">
        <f t="shared" si="0"/>
        <v>39913.80618730851</v>
      </c>
      <c r="E39" s="7">
        <f t="shared" si="0"/>
        <v>74805.627435897433</v>
      </c>
      <c r="F39" s="7">
        <f t="shared" si="0"/>
        <v>36531.148080170147</v>
      </c>
      <c r="G39" s="7">
        <f t="shared" si="0"/>
        <v>35928.369566553265</v>
      </c>
      <c r="H39" s="7">
        <f t="shared" si="0"/>
        <v>50252.616612165351</v>
      </c>
      <c r="I39" s="7">
        <f t="shared" si="0"/>
        <v>38499.270652775216</v>
      </c>
      <c r="J39" s="7">
        <f t="shared" si="0"/>
        <v>41601.785539820885</v>
      </c>
      <c r="K39" s="7">
        <f t="shared" si="0"/>
        <v>43746.777665824593</v>
      </c>
      <c r="L39" s="7">
        <f t="shared" si="0"/>
        <v>37761.596222914632</v>
      </c>
      <c r="M39" s="7">
        <f t="shared" si="0"/>
        <v>36117.795444433279</v>
      </c>
      <c r="N39" s="7">
        <f t="shared" si="0"/>
        <v>33021.476308998259</v>
      </c>
    </row>
    <row r="40" spans="2:14" x14ac:dyDescent="0.25">
      <c r="B40" s="6" t="s">
        <v>12</v>
      </c>
      <c r="C40" s="7">
        <f t="shared" si="0"/>
        <v>49820.322886457849</v>
      </c>
      <c r="D40" s="7">
        <f t="shared" si="0"/>
        <v>43749.855449537674</v>
      </c>
      <c r="E40" s="7"/>
      <c r="F40" s="7">
        <f t="shared" si="0"/>
        <v>31689.264741600324</v>
      </c>
      <c r="G40" s="7">
        <f t="shared" si="0"/>
        <v>57933.620384498019</v>
      </c>
      <c r="H40" s="7">
        <f t="shared" si="0"/>
        <v>36272.30466225573</v>
      </c>
      <c r="I40" s="7">
        <f t="shared" si="0"/>
        <v>29538.206605343297</v>
      </c>
      <c r="J40" s="7">
        <f t="shared" si="0"/>
        <v>44103.293281179969</v>
      </c>
      <c r="K40" s="7">
        <f t="shared" si="0"/>
        <v>49658.477089611908</v>
      </c>
      <c r="L40" s="7">
        <f t="shared" si="0"/>
        <v>30514.967059197963</v>
      </c>
      <c r="M40" s="7">
        <f t="shared" si="0"/>
        <v>39284.656442847932</v>
      </c>
      <c r="N40" s="7">
        <f t="shared" si="0"/>
        <v>70792.324208697886</v>
      </c>
    </row>
    <row r="41" spans="2:14" x14ac:dyDescent="0.25">
      <c r="B41" s="5" t="s">
        <v>2</v>
      </c>
      <c r="C41" s="7">
        <f t="shared" si="0"/>
        <v>49597.106617379839</v>
      </c>
      <c r="D41" s="7">
        <f t="shared" si="0"/>
        <v>46572.002085756249</v>
      </c>
      <c r="E41" s="7">
        <f t="shared" si="0"/>
        <v>61127.406317774636</v>
      </c>
      <c r="F41" s="7">
        <f t="shared" si="0"/>
        <v>45546.422086793464</v>
      </c>
      <c r="G41" s="7">
        <f t="shared" si="0"/>
        <v>43615.251629264843</v>
      </c>
      <c r="H41" s="7">
        <f t="shared" si="0"/>
        <v>53992.416145935495</v>
      </c>
      <c r="I41" s="7">
        <f t="shared" si="0"/>
        <v>40127.20635118377</v>
      </c>
      <c r="J41" s="7">
        <f t="shared" si="0"/>
        <v>47021.054583550358</v>
      </c>
      <c r="K41" s="7">
        <f t="shared" si="0"/>
        <v>53076.07385998121</v>
      </c>
      <c r="L41" s="7">
        <f t="shared" si="0"/>
        <v>41030.003692993327</v>
      </c>
      <c r="M41" s="7">
        <f t="shared" si="0"/>
        <v>44292.422366217834</v>
      </c>
      <c r="N41" s="7">
        <f t="shared" si="0"/>
        <v>47273.975468754783</v>
      </c>
    </row>
    <row r="42" spans="2:14" x14ac:dyDescent="0.25">
      <c r="B42" s="5" t="s">
        <v>3</v>
      </c>
      <c r="C42" s="7">
        <f t="shared" si="0"/>
        <v>57525.667521625255</v>
      </c>
      <c r="D42" s="7">
        <f t="shared" si="0"/>
        <v>51639.296728107991</v>
      </c>
      <c r="E42" s="7">
        <f t="shared" si="0"/>
        <v>84276.805863708403</v>
      </c>
      <c r="F42" s="7">
        <f t="shared" si="0"/>
        <v>50162.592936396679</v>
      </c>
      <c r="G42" s="7">
        <f t="shared" si="0"/>
        <v>49679.524845789703</v>
      </c>
      <c r="H42" s="7">
        <f t="shared" si="0"/>
        <v>66081.207698937083</v>
      </c>
      <c r="I42" s="7">
        <f t="shared" si="0"/>
        <v>51274.775426183092</v>
      </c>
      <c r="J42" s="7">
        <f t="shared" si="0"/>
        <v>53281.205283504321</v>
      </c>
      <c r="K42" s="7">
        <f t="shared" si="0"/>
        <v>53662.025192031477</v>
      </c>
      <c r="L42" s="7">
        <f t="shared" si="0"/>
        <v>49568.167596232968</v>
      </c>
      <c r="M42" s="7">
        <f t="shared" si="0"/>
        <v>51906.387185873216</v>
      </c>
      <c r="N42" s="7">
        <f t="shared" si="0"/>
        <v>49963.659826795723</v>
      </c>
    </row>
    <row r="43" spans="2:14" x14ac:dyDescent="0.25">
      <c r="B43" s="5" t="s">
        <v>11</v>
      </c>
      <c r="C43" s="7">
        <f t="shared" si="0"/>
        <v>39108.547815641243</v>
      </c>
      <c r="D43" s="7">
        <f t="shared" si="0"/>
        <v>36996.051829892967</v>
      </c>
      <c r="E43" s="7">
        <f t="shared" si="0"/>
        <v>47920.60391766268</v>
      </c>
      <c r="F43" s="7">
        <f t="shared" si="0"/>
        <v>41215.883804420664</v>
      </c>
      <c r="G43" s="7">
        <f t="shared" si="0"/>
        <v>35175.109095598105</v>
      </c>
      <c r="H43" s="7">
        <f t="shared" si="0"/>
        <v>39998.581515108264</v>
      </c>
      <c r="I43" s="7">
        <f t="shared" si="0"/>
        <v>35825.375928030488</v>
      </c>
      <c r="J43" s="7">
        <f t="shared" si="0"/>
        <v>36258.352182656541</v>
      </c>
      <c r="K43" s="7">
        <f t="shared" si="0"/>
        <v>37457.99660240682</v>
      </c>
      <c r="L43" s="7">
        <f t="shared" si="0"/>
        <v>33538.682627100156</v>
      </c>
      <c r="M43" s="7">
        <f t="shared" si="0"/>
        <v>38224.966714942704</v>
      </c>
      <c r="N43" s="7">
        <f t="shared" si="0"/>
        <v>32556.794908288302</v>
      </c>
    </row>
    <row r="44" spans="2:14" x14ac:dyDescent="0.25">
      <c r="B44" s="5" t="s">
        <v>4</v>
      </c>
      <c r="C44" s="7">
        <f t="shared" si="0"/>
        <v>74395.005384102726</v>
      </c>
      <c r="D44" s="7">
        <f t="shared" si="0"/>
        <v>79138.40935948948</v>
      </c>
      <c r="E44" s="7">
        <f t="shared" si="0"/>
        <v>103192.67760419482</v>
      </c>
      <c r="F44" s="7">
        <f t="shared" si="0"/>
        <v>74493.720671383315</v>
      </c>
      <c r="G44" s="7">
        <f t="shared" si="0"/>
        <v>43560.969831207512</v>
      </c>
      <c r="H44" s="7">
        <f t="shared" si="0"/>
        <v>72503.48862625203</v>
      </c>
      <c r="I44" s="7">
        <f t="shared" si="0"/>
        <v>61584.279560265364</v>
      </c>
      <c r="J44" s="7">
        <f t="shared" si="0"/>
        <v>56906.392650377151</v>
      </c>
      <c r="K44" s="7">
        <f t="shared" si="0"/>
        <v>63552.795586103202</v>
      </c>
      <c r="L44" s="7">
        <f t="shared" si="0"/>
        <v>50669.251229048117</v>
      </c>
      <c r="M44" s="7">
        <f t="shared" si="0"/>
        <v>54051.885040330781</v>
      </c>
      <c r="N44" s="7">
        <f t="shared" si="0"/>
        <v>46331.058526642722</v>
      </c>
    </row>
    <row r="45" spans="2:14" x14ac:dyDescent="0.25">
      <c r="B45" s="5" t="s">
        <v>10</v>
      </c>
      <c r="C45" s="7">
        <f t="shared" si="0"/>
        <v>73976.731736093818</v>
      </c>
      <c r="D45" s="7">
        <f t="shared" si="0"/>
        <v>64305.899327060331</v>
      </c>
      <c r="E45" s="7">
        <f t="shared" si="0"/>
        <v>105124.94519820188</v>
      </c>
      <c r="F45" s="7">
        <f t="shared" si="0"/>
        <v>63370.39725918055</v>
      </c>
      <c r="G45" s="7">
        <f t="shared" si="0"/>
        <v>51628.053963475584</v>
      </c>
      <c r="H45" s="7">
        <f t="shared" si="0"/>
        <v>72076.476003626478</v>
      </c>
      <c r="I45" s="7">
        <f t="shared" si="0"/>
        <v>63444.013839403109</v>
      </c>
      <c r="J45" s="7">
        <f t="shared" si="0"/>
        <v>55465.733077886223</v>
      </c>
      <c r="K45" s="7">
        <f t="shared" si="0"/>
        <v>67195.899730250487</v>
      </c>
      <c r="L45" s="7">
        <f t="shared" si="0"/>
        <v>47268.4511328976</v>
      </c>
      <c r="M45" s="7">
        <f t="shared" si="0"/>
        <v>59474.454673251443</v>
      </c>
      <c r="N45" s="7">
        <f t="shared" si="0"/>
        <v>40460.393229954614</v>
      </c>
    </row>
    <row r="46" spans="2:14" x14ac:dyDescent="0.25">
      <c r="B46" s="5" t="s">
        <v>9</v>
      </c>
      <c r="C46" s="7">
        <f t="shared" si="0"/>
        <v>60145.174468291101</v>
      </c>
      <c r="D46" s="7">
        <f t="shared" si="0"/>
        <v>75879.792006392425</v>
      </c>
      <c r="E46" s="7">
        <f t="shared" si="0"/>
        <v>97333.28106727697</v>
      </c>
      <c r="F46" s="7">
        <f t="shared" si="0"/>
        <v>53966.29652457717</v>
      </c>
      <c r="G46" s="7">
        <f t="shared" si="0"/>
        <v>41877.637975149257</v>
      </c>
      <c r="H46" s="7">
        <f t="shared" si="0"/>
        <v>67406.52984663457</v>
      </c>
      <c r="I46" s="7">
        <f t="shared" si="0"/>
        <v>51304.113936407106</v>
      </c>
      <c r="J46" s="7">
        <f t="shared" si="0"/>
        <v>52154.474271077946</v>
      </c>
      <c r="K46" s="7">
        <f t="shared" si="0"/>
        <v>63481.535148364484</v>
      </c>
      <c r="L46" s="7">
        <f t="shared" si="0"/>
        <v>42878.260916939842</v>
      </c>
      <c r="M46" s="7">
        <f t="shared" si="0"/>
        <v>47450.786742796321</v>
      </c>
      <c r="N46" s="7">
        <f t="shared" si="0"/>
        <v>39971.87503309505</v>
      </c>
    </row>
    <row r="47" spans="2:14" x14ac:dyDescent="0.25">
      <c r="B47" s="5" t="s">
        <v>8</v>
      </c>
      <c r="C47" s="7">
        <f t="shared" si="0"/>
        <v>43603.521969901631</v>
      </c>
      <c r="D47" s="7">
        <f t="shared" si="0"/>
        <v>43405.080232732646</v>
      </c>
      <c r="E47" s="7">
        <f t="shared" si="0"/>
        <v>55778.899140697795</v>
      </c>
      <c r="F47" s="7">
        <f t="shared" si="0"/>
        <v>43857.084762046165</v>
      </c>
      <c r="G47" s="7">
        <f t="shared" si="0"/>
        <v>40401.744444821816</v>
      </c>
      <c r="H47" s="7">
        <f t="shared" si="0"/>
        <v>46579.625596883969</v>
      </c>
      <c r="I47" s="7">
        <f t="shared" si="0"/>
        <v>39974.915667941801</v>
      </c>
      <c r="J47" s="7">
        <f t="shared" si="0"/>
        <v>38936.89049197422</v>
      </c>
      <c r="K47" s="7">
        <f t="shared" si="0"/>
        <v>43516.71167118365</v>
      </c>
      <c r="L47" s="7">
        <f t="shared" si="0"/>
        <v>39344.211004408062</v>
      </c>
      <c r="M47" s="7">
        <f t="shared" si="0"/>
        <v>44545.405665609818</v>
      </c>
      <c r="N47" s="7">
        <f t="shared" si="0"/>
        <v>36841.682598507206</v>
      </c>
    </row>
    <row r="48" spans="2:14" x14ac:dyDescent="0.25">
      <c r="B48" s="5" t="s">
        <v>7</v>
      </c>
      <c r="C48" s="7">
        <f t="shared" si="0"/>
        <v>19387.493371474367</v>
      </c>
      <c r="D48" s="7">
        <f t="shared" si="0"/>
        <v>17542.308318518648</v>
      </c>
      <c r="E48" s="7">
        <f t="shared" si="0"/>
        <v>32435.816542894587</v>
      </c>
      <c r="F48" s="7">
        <f t="shared" si="0"/>
        <v>18014.468955142231</v>
      </c>
      <c r="G48" s="7">
        <f t="shared" si="0"/>
        <v>14510.924583677031</v>
      </c>
      <c r="H48" s="7">
        <f t="shared" si="0"/>
        <v>19371.472956566013</v>
      </c>
      <c r="I48" s="7">
        <f t="shared" si="0"/>
        <v>16541.334670029253</v>
      </c>
      <c r="J48" s="7">
        <f t="shared" si="0"/>
        <v>15535.909211327104</v>
      </c>
      <c r="K48" s="7">
        <f t="shared" si="0"/>
        <v>17443.238018342465</v>
      </c>
      <c r="L48" s="7">
        <f t="shared" si="0"/>
        <v>15352.652395903777</v>
      </c>
      <c r="M48" s="7">
        <f t="shared" si="0"/>
        <v>18579.247192083258</v>
      </c>
      <c r="N48" s="7">
        <f t="shared" si="0"/>
        <v>15063.042977796886</v>
      </c>
    </row>
    <row r="49" spans="2:14" x14ac:dyDescent="0.25">
      <c r="B49" s="5" t="s">
        <v>6</v>
      </c>
      <c r="C49" s="7">
        <f t="shared" si="0"/>
        <v>29369.668325990449</v>
      </c>
      <c r="D49" s="7">
        <f t="shared" si="0"/>
        <v>36932.846294958028</v>
      </c>
      <c r="E49" s="7">
        <f t="shared" si="0"/>
        <v>73918.828360141109</v>
      </c>
      <c r="F49" s="7">
        <f t="shared" si="0"/>
        <v>30006.916850768899</v>
      </c>
      <c r="G49" s="7">
        <f t="shared" si="0"/>
        <v>26833.487602595505</v>
      </c>
      <c r="H49" s="7">
        <f t="shared" si="0"/>
        <v>34235.675094816688</v>
      </c>
      <c r="I49" s="7">
        <f t="shared" si="0"/>
        <v>27239.02276846275</v>
      </c>
      <c r="J49" s="7">
        <f t="shared" si="0"/>
        <v>25497.945393888949</v>
      </c>
      <c r="K49" s="7">
        <f t="shared" si="0"/>
        <v>27564.082714023218</v>
      </c>
      <c r="L49" s="7">
        <f t="shared" si="0"/>
        <v>26530.105438633047</v>
      </c>
      <c r="M49" s="7">
        <f t="shared" si="0"/>
        <v>27881.919551784289</v>
      </c>
      <c r="N49" s="7">
        <f t="shared" si="0"/>
        <v>26523.042159656154</v>
      </c>
    </row>
    <row r="51" spans="2:14" x14ac:dyDescent="0.25">
      <c r="B51" s="105" t="s">
        <v>113</v>
      </c>
      <c r="C51" s="1" t="s">
        <v>0</v>
      </c>
      <c r="D51" s="1" t="s">
        <v>1</v>
      </c>
      <c r="E51" s="1" t="s">
        <v>33</v>
      </c>
      <c r="F51" s="1" t="s">
        <v>34</v>
      </c>
      <c r="G51" s="1" t="s">
        <v>35</v>
      </c>
      <c r="H51" s="1" t="s">
        <v>36</v>
      </c>
      <c r="I51" s="1" t="s">
        <v>37</v>
      </c>
      <c r="J51" s="1" t="s">
        <v>38</v>
      </c>
      <c r="K51" s="1" t="s">
        <v>39</v>
      </c>
      <c r="L51" s="1" t="s">
        <v>40</v>
      </c>
      <c r="M51" s="1" t="s">
        <v>41</v>
      </c>
      <c r="N51" s="1" t="s">
        <v>42</v>
      </c>
    </row>
    <row r="52" spans="2:14" x14ac:dyDescent="0.25">
      <c r="B52" s="3" t="s">
        <v>17</v>
      </c>
      <c r="C52" s="19">
        <f t="shared" ref="C52:N65" si="1">(C4/C$4)/($C4/$C$4)</f>
        <v>1</v>
      </c>
      <c r="D52" s="19">
        <f t="shared" si="1"/>
        <v>1</v>
      </c>
      <c r="E52" s="19">
        <f t="shared" si="1"/>
        <v>1</v>
      </c>
      <c r="F52" s="19">
        <f t="shared" si="1"/>
        <v>1</v>
      </c>
      <c r="G52" s="19">
        <f t="shared" si="1"/>
        <v>1</v>
      </c>
      <c r="H52" s="19">
        <f t="shared" si="1"/>
        <v>1</v>
      </c>
      <c r="I52" s="19">
        <f t="shared" si="1"/>
        <v>1</v>
      </c>
      <c r="J52" s="19">
        <f t="shared" si="1"/>
        <v>1</v>
      </c>
      <c r="K52" s="19">
        <f t="shared" si="1"/>
        <v>1</v>
      </c>
      <c r="L52" s="19">
        <f t="shared" si="1"/>
        <v>1</v>
      </c>
      <c r="M52" s="19">
        <f t="shared" si="1"/>
        <v>1</v>
      </c>
      <c r="N52" s="19">
        <f t="shared" si="1"/>
        <v>1</v>
      </c>
    </row>
    <row r="53" spans="2:14" x14ac:dyDescent="0.25">
      <c r="B53" s="3" t="s">
        <v>46</v>
      </c>
      <c r="C53" s="19">
        <f t="shared" si="1"/>
        <v>1</v>
      </c>
      <c r="D53" s="19">
        <f t="shared" si="1"/>
        <v>2.1158052696012657</v>
      </c>
      <c r="E53" s="19">
        <f t="shared" si="1"/>
        <v>13.02574402611687</v>
      </c>
      <c r="F53" s="19">
        <f t="shared" si="1"/>
        <v>1.2296253632561756</v>
      </c>
      <c r="G53" s="19">
        <f t="shared" si="1"/>
        <v>1.0612461633781176</v>
      </c>
      <c r="H53" s="19">
        <f t="shared" si="1"/>
        <v>2.445055840801404</v>
      </c>
      <c r="I53" s="19">
        <f t="shared" si="1"/>
        <v>0.81483037981308115</v>
      </c>
      <c r="J53" s="19">
        <f t="shared" si="1"/>
        <v>0.73923671277515191</v>
      </c>
      <c r="K53" s="19">
        <f t="shared" si="1"/>
        <v>0.85848786803510713</v>
      </c>
      <c r="L53" s="19">
        <f t="shared" si="1"/>
        <v>0.83618134327367299</v>
      </c>
      <c r="M53" s="19">
        <f t="shared" si="1"/>
        <v>0.87767109229398887</v>
      </c>
      <c r="N53" s="19">
        <f t="shared" si="1"/>
        <v>1.5128709550415331</v>
      </c>
    </row>
    <row r="54" spans="2:14" x14ac:dyDescent="0.25">
      <c r="B54" s="3" t="s">
        <v>45</v>
      </c>
      <c r="C54" s="19">
        <f t="shared" si="1"/>
        <v>1</v>
      </c>
      <c r="D54" s="19">
        <f t="shared" si="1"/>
        <v>1.1027285025937603</v>
      </c>
      <c r="E54" s="19">
        <f t="shared" si="1"/>
        <v>1.2346849334492769</v>
      </c>
      <c r="F54" s="19">
        <f t="shared" si="1"/>
        <v>1.0818808001460534</v>
      </c>
      <c r="G54" s="19">
        <f t="shared" si="1"/>
        <v>1.4145627198093995</v>
      </c>
      <c r="H54" s="19">
        <f t="shared" si="1"/>
        <v>1.1601593374705106</v>
      </c>
      <c r="I54" s="19">
        <f t="shared" si="1"/>
        <v>1.3217062249738842</v>
      </c>
      <c r="J54" s="19">
        <f t="shared" si="1"/>
        <v>0.73471835070604263</v>
      </c>
      <c r="K54" s="19">
        <f t="shared" si="1"/>
        <v>0.70464265099402701</v>
      </c>
      <c r="L54" s="19">
        <f t="shared" si="1"/>
        <v>1.41950119447836</v>
      </c>
      <c r="M54" s="19">
        <f t="shared" si="1"/>
        <v>0.9671543823922526</v>
      </c>
      <c r="N54" s="19">
        <f t="shared" si="1"/>
        <v>1.6796836982094638</v>
      </c>
    </row>
    <row r="55" spans="2:14" x14ac:dyDescent="0.25">
      <c r="B55" s="5" t="s">
        <v>44</v>
      </c>
      <c r="C55" s="19">
        <f t="shared" si="1"/>
        <v>1</v>
      </c>
      <c r="D55" s="19">
        <f t="shared" si="1"/>
        <v>0.95749614742544686</v>
      </c>
      <c r="E55" s="19">
        <f t="shared" si="1"/>
        <v>5.1242248327844749E-2</v>
      </c>
      <c r="F55" s="19">
        <f t="shared" si="1"/>
        <v>1.0074063311392656</v>
      </c>
      <c r="G55" s="19">
        <f t="shared" si="1"/>
        <v>0.95233464673992752</v>
      </c>
      <c r="H55" s="19">
        <f t="shared" si="1"/>
        <v>0.89929675054070812</v>
      </c>
      <c r="I55" s="19">
        <f t="shared" si="1"/>
        <v>1.0430893165830146</v>
      </c>
      <c r="J55" s="19">
        <f t="shared" si="1"/>
        <v>0.97325491206834214</v>
      </c>
      <c r="K55" s="19">
        <f t="shared" si="1"/>
        <v>0.80125656938989809</v>
      </c>
      <c r="L55" s="19">
        <f t="shared" si="1"/>
        <v>1.0890878704356302</v>
      </c>
      <c r="M55" s="19">
        <f t="shared" si="1"/>
        <v>0.99224310136182237</v>
      </c>
      <c r="N55" s="19">
        <f t="shared" si="1"/>
        <v>1.0041911880057366</v>
      </c>
    </row>
    <row r="56" spans="2:14" x14ac:dyDescent="0.25">
      <c r="B56" s="6" t="s">
        <v>12</v>
      </c>
      <c r="C56" s="19">
        <f t="shared" si="1"/>
        <v>1</v>
      </c>
      <c r="D56" s="19">
        <f t="shared" si="1"/>
        <v>0.40855683771316897</v>
      </c>
      <c r="E56" s="19">
        <f t="shared" si="1"/>
        <v>0</v>
      </c>
      <c r="F56" s="19">
        <f t="shared" si="1"/>
        <v>0.56120021590333591</v>
      </c>
      <c r="G56" s="19">
        <f t="shared" si="1"/>
        <v>1.2241586227123014</v>
      </c>
      <c r="H56" s="19">
        <f t="shared" si="1"/>
        <v>0.18827028050720027</v>
      </c>
      <c r="I56" s="19">
        <f t="shared" si="1"/>
        <v>0.59750483275769506</v>
      </c>
      <c r="J56" s="19">
        <f t="shared" si="1"/>
        <v>0.35533683338801608</v>
      </c>
      <c r="K56" s="19">
        <f t="shared" si="1"/>
        <v>0.63346566922628522</v>
      </c>
      <c r="L56" s="19">
        <f t="shared" si="1"/>
        <v>0.5080009984790167</v>
      </c>
      <c r="M56" s="19">
        <f t="shared" si="1"/>
        <v>0.30158004279757178</v>
      </c>
      <c r="N56" s="19">
        <f t="shared" si="1"/>
        <v>3.1906067206245217</v>
      </c>
    </row>
    <row r="57" spans="2:14" x14ac:dyDescent="0.25">
      <c r="B57" s="5" t="s">
        <v>2</v>
      </c>
      <c r="C57" s="19">
        <f t="shared" si="1"/>
        <v>1</v>
      </c>
      <c r="D57" s="19">
        <f t="shared" si="1"/>
        <v>1.20579127935092</v>
      </c>
      <c r="E57" s="19">
        <f t="shared" si="1"/>
        <v>0.35618314514951133</v>
      </c>
      <c r="F57" s="19">
        <f t="shared" si="1"/>
        <v>0.92618758058772876</v>
      </c>
      <c r="G57" s="19">
        <f t="shared" si="1"/>
        <v>0.92233626485429787</v>
      </c>
      <c r="H57" s="19">
        <f t="shared" si="1"/>
        <v>1.3548936643379035</v>
      </c>
      <c r="I57" s="19">
        <f t="shared" si="1"/>
        <v>1.0853613429482225</v>
      </c>
      <c r="J57" s="19">
        <f t="shared" si="1"/>
        <v>0.80144895071633526</v>
      </c>
      <c r="K57" s="19">
        <f t="shared" si="1"/>
        <v>0.91939984540272623</v>
      </c>
      <c r="L57" s="19">
        <f t="shared" si="1"/>
        <v>1.0578932204120024</v>
      </c>
      <c r="M57" s="19">
        <f t="shared" si="1"/>
        <v>0.9185624292107355</v>
      </c>
      <c r="N57" s="19">
        <f t="shared" si="1"/>
        <v>1.0993480589226432</v>
      </c>
    </row>
    <row r="58" spans="2:14" x14ac:dyDescent="0.25">
      <c r="B58" s="5" t="s">
        <v>3</v>
      </c>
      <c r="C58" s="19">
        <f t="shared" si="1"/>
        <v>1</v>
      </c>
      <c r="D58" s="19">
        <f t="shared" si="1"/>
        <v>0.7231964646245046</v>
      </c>
      <c r="E58" s="19">
        <f t="shared" si="1"/>
        <v>2.0254866433522176E-2</v>
      </c>
      <c r="F58" s="19">
        <f t="shared" si="1"/>
        <v>1.0170046780981985</v>
      </c>
      <c r="G58" s="19">
        <f t="shared" si="1"/>
        <v>1.3590716924903439</v>
      </c>
      <c r="H58" s="19">
        <f t="shared" si="1"/>
        <v>0.52102730079891379</v>
      </c>
      <c r="I58" s="19">
        <f t="shared" si="1"/>
        <v>1.2676575217782469</v>
      </c>
      <c r="J58" s="19">
        <f t="shared" si="1"/>
        <v>1.40613573966536</v>
      </c>
      <c r="K58" s="19">
        <f t="shared" si="1"/>
        <v>1.1396094178081859</v>
      </c>
      <c r="L58" s="19">
        <f t="shared" si="1"/>
        <v>1.3150961039062947</v>
      </c>
      <c r="M58" s="19">
        <f t="shared" si="1"/>
        <v>1.2974559013161315</v>
      </c>
      <c r="N58" s="19">
        <f t="shared" si="1"/>
        <v>0.78858422456062416</v>
      </c>
    </row>
    <row r="59" spans="2:14" x14ac:dyDescent="0.25">
      <c r="B59" s="5" t="s">
        <v>11</v>
      </c>
      <c r="C59" s="19">
        <f t="shared" si="1"/>
        <v>1</v>
      </c>
      <c r="D59" s="19">
        <f t="shared" si="1"/>
        <v>0.90928052383773972</v>
      </c>
      <c r="E59" s="19">
        <f t="shared" si="1"/>
        <v>0.20447635619638374</v>
      </c>
      <c r="F59" s="19">
        <f t="shared" si="1"/>
        <v>1.1163454501568995</v>
      </c>
      <c r="G59" s="19">
        <f t="shared" si="1"/>
        <v>1.0895443353862835</v>
      </c>
      <c r="H59" s="19">
        <f t="shared" si="1"/>
        <v>0.92598920882768088</v>
      </c>
      <c r="I59" s="19">
        <f t="shared" si="1"/>
        <v>0.98257727716428445</v>
      </c>
      <c r="J59" s="19">
        <f t="shared" si="1"/>
        <v>1.0039025574377074</v>
      </c>
      <c r="K59" s="19">
        <f t="shared" si="1"/>
        <v>1.0224072315730481</v>
      </c>
      <c r="L59" s="19">
        <f t="shared" si="1"/>
        <v>1.0223330250938052</v>
      </c>
      <c r="M59" s="19">
        <f t="shared" si="1"/>
        <v>1.1262262845811293</v>
      </c>
      <c r="N59" s="19">
        <f t="shared" si="1"/>
        <v>0.99226044879143793</v>
      </c>
    </row>
    <row r="60" spans="2:14" x14ac:dyDescent="0.25">
      <c r="B60" s="5" t="s">
        <v>4</v>
      </c>
      <c r="C60" s="19">
        <f t="shared" si="1"/>
        <v>1</v>
      </c>
      <c r="D60" s="19">
        <f t="shared" si="1"/>
        <v>1.0179634689363541</v>
      </c>
      <c r="E60" s="19">
        <f t="shared" si="1"/>
        <v>1.2614071175387949</v>
      </c>
      <c r="F60" s="19">
        <f t="shared" si="1"/>
        <v>1.2762009436266106</v>
      </c>
      <c r="G60" s="19">
        <f t="shared" si="1"/>
        <v>0.72298983110878412</v>
      </c>
      <c r="H60" s="19">
        <f t="shared" si="1"/>
        <v>0.84458054828047913</v>
      </c>
      <c r="I60" s="19">
        <f t="shared" si="1"/>
        <v>0.85013226394406838</v>
      </c>
      <c r="J60" s="19">
        <f t="shared" si="1"/>
        <v>0.74690722901051088</v>
      </c>
      <c r="K60" s="19">
        <f t="shared" si="1"/>
        <v>0.80439974687811622</v>
      </c>
      <c r="L60" s="19">
        <f t="shared" si="1"/>
        <v>0.69457239385294545</v>
      </c>
      <c r="M60" s="19">
        <f t="shared" si="1"/>
        <v>0.81778405414141897</v>
      </c>
      <c r="N60" s="19">
        <f t="shared" si="1"/>
        <v>0.70337750111981789</v>
      </c>
    </row>
    <row r="61" spans="2:14" x14ac:dyDescent="0.25">
      <c r="B61" s="5" t="s">
        <v>10</v>
      </c>
      <c r="C61" s="19">
        <f t="shared" si="1"/>
        <v>1</v>
      </c>
      <c r="D61" s="19">
        <f t="shared" si="1"/>
        <v>0.83805562209100315</v>
      </c>
      <c r="E61" s="19">
        <f t="shared" si="1"/>
        <v>0.60952471644327422</v>
      </c>
      <c r="F61" s="19">
        <f t="shared" si="1"/>
        <v>0.92211239370352727</v>
      </c>
      <c r="G61" s="19">
        <f t="shared" si="1"/>
        <v>0.85769227183363794</v>
      </c>
      <c r="H61" s="19">
        <f t="shared" si="1"/>
        <v>0.97054430452227036</v>
      </c>
      <c r="I61" s="19">
        <f t="shared" si="1"/>
        <v>0.88399709910635382</v>
      </c>
      <c r="J61" s="19">
        <f t="shared" si="1"/>
        <v>0.93284319223797019</v>
      </c>
      <c r="K61" s="19">
        <f t="shared" si="1"/>
        <v>0.98270058107363956</v>
      </c>
      <c r="L61" s="19">
        <f t="shared" si="1"/>
        <v>0.90164521503752026</v>
      </c>
      <c r="M61" s="19">
        <f t="shared" si="1"/>
        <v>0.91708110770612472</v>
      </c>
      <c r="N61" s="19">
        <f t="shared" si="1"/>
        <v>0.65938118458096118</v>
      </c>
    </row>
    <row r="62" spans="2:14" x14ac:dyDescent="0.25">
      <c r="B62" s="5" t="s">
        <v>9</v>
      </c>
      <c r="C62" s="19">
        <f t="shared" si="1"/>
        <v>1</v>
      </c>
      <c r="D62" s="19">
        <f t="shared" si="1"/>
        <v>1.407355617503167</v>
      </c>
      <c r="E62" s="19">
        <f t="shared" si="1"/>
        <v>1.581129450660153</v>
      </c>
      <c r="F62" s="19">
        <f t="shared" si="1"/>
        <v>1.0693649937632426</v>
      </c>
      <c r="G62" s="19">
        <f t="shared" si="1"/>
        <v>0.80135202835195296</v>
      </c>
      <c r="H62" s="19">
        <f t="shared" si="1"/>
        <v>1.2052944680590336</v>
      </c>
      <c r="I62" s="19">
        <f t="shared" si="1"/>
        <v>0.97821545365678775</v>
      </c>
      <c r="J62" s="19">
        <f t="shared" si="1"/>
        <v>0.97273502862135131</v>
      </c>
      <c r="K62" s="19">
        <f t="shared" si="1"/>
        <v>0.96170956106895333</v>
      </c>
      <c r="L62" s="19">
        <f t="shared" si="1"/>
        <v>0.94219487956894965</v>
      </c>
      <c r="M62" s="19">
        <f t="shared" si="1"/>
        <v>0.90997899186806119</v>
      </c>
      <c r="N62" s="19">
        <f t="shared" si="1"/>
        <v>0.66750020654368658</v>
      </c>
    </row>
    <row r="63" spans="2:14" x14ac:dyDescent="0.25">
      <c r="B63" s="5" t="s">
        <v>8</v>
      </c>
      <c r="C63" s="19">
        <f t="shared" si="1"/>
        <v>1</v>
      </c>
      <c r="D63" s="19">
        <f t="shared" si="1"/>
        <v>0.8390464550016048</v>
      </c>
      <c r="E63" s="19">
        <f t="shared" si="1"/>
        <v>0.95456456867637796</v>
      </c>
      <c r="F63" s="19">
        <f t="shared" si="1"/>
        <v>0.83588305913071603</v>
      </c>
      <c r="G63" s="19">
        <f t="shared" si="1"/>
        <v>0.94255104304734705</v>
      </c>
      <c r="H63" s="19">
        <f t="shared" si="1"/>
        <v>1.0726673552581092</v>
      </c>
      <c r="I63" s="19">
        <f t="shared" si="1"/>
        <v>0.93886765452598064</v>
      </c>
      <c r="J63" s="19">
        <f t="shared" si="1"/>
        <v>1.145835384152746</v>
      </c>
      <c r="K63" s="19">
        <f t="shared" si="1"/>
        <v>1.3406524753652038</v>
      </c>
      <c r="L63" s="19">
        <f t="shared" si="1"/>
        <v>0.74257536548602365</v>
      </c>
      <c r="M63" s="19">
        <f t="shared" si="1"/>
        <v>0.97048260210213777</v>
      </c>
      <c r="N63" s="19">
        <f t="shared" si="1"/>
        <v>1.1400365178079037</v>
      </c>
    </row>
    <row r="64" spans="2:14" x14ac:dyDescent="0.25">
      <c r="B64" s="5" t="s">
        <v>7</v>
      </c>
      <c r="C64" s="19">
        <f t="shared" si="1"/>
        <v>1</v>
      </c>
      <c r="D64" s="19">
        <f t="shared" si="1"/>
        <v>0.94718122963742535</v>
      </c>
      <c r="E64" s="19">
        <f t="shared" si="1"/>
        <v>0.84367037854620663</v>
      </c>
      <c r="F64" s="19">
        <f t="shared" si="1"/>
        <v>0.97622317026183825</v>
      </c>
      <c r="G64" s="19">
        <f t="shared" si="1"/>
        <v>0.96022104895860105</v>
      </c>
      <c r="H64" s="19">
        <f t="shared" si="1"/>
        <v>0.9205371393955033</v>
      </c>
      <c r="I64" s="19">
        <f t="shared" si="1"/>
        <v>1.0161904670221145</v>
      </c>
      <c r="J64" s="19">
        <f t="shared" si="1"/>
        <v>0.95069412633944994</v>
      </c>
      <c r="K64" s="19">
        <f t="shared" si="1"/>
        <v>0.89858697756785622</v>
      </c>
      <c r="L64" s="19">
        <f t="shared" si="1"/>
        <v>1.157104082029015</v>
      </c>
      <c r="M64" s="19">
        <f t="shared" si="1"/>
        <v>1.0064693012149328</v>
      </c>
      <c r="N64" s="19">
        <f t="shared" si="1"/>
        <v>1.0233392863399691</v>
      </c>
    </row>
    <row r="65" spans="2:14" x14ac:dyDescent="0.25">
      <c r="B65" s="5" t="s">
        <v>6</v>
      </c>
      <c r="C65" s="19">
        <f t="shared" si="1"/>
        <v>1</v>
      </c>
      <c r="D65" s="19">
        <f t="shared" si="1"/>
        <v>1.0463198773721067</v>
      </c>
      <c r="E65" s="19">
        <f t="shared" si="1"/>
        <v>2.6195349446038581</v>
      </c>
      <c r="F65" s="19">
        <f t="shared" si="1"/>
        <v>0.72286621405517304</v>
      </c>
      <c r="G65" s="19">
        <f t="shared" si="1"/>
        <v>0.7988234745507683</v>
      </c>
      <c r="H65" s="19">
        <f t="shared" si="1"/>
        <v>1.0517722948864792</v>
      </c>
      <c r="I65" s="19">
        <f t="shared" si="1"/>
        <v>0.71474296071003474</v>
      </c>
      <c r="J65" s="19">
        <f t="shared" si="1"/>
        <v>0.89189950200241941</v>
      </c>
      <c r="K65" s="19">
        <f t="shared" si="1"/>
        <v>0.98492115222412402</v>
      </c>
      <c r="L65" s="19">
        <f t="shared" si="1"/>
        <v>0.80211414590482</v>
      </c>
      <c r="M65" s="19">
        <f t="shared" si="1"/>
        <v>0.777001601038529</v>
      </c>
      <c r="N65" s="19">
        <f t="shared" si="1"/>
        <v>0.87878919325201632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"/>
  <sheetViews>
    <sheetView workbookViewId="0">
      <selection activeCell="Q36" sqref="Q36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"/>
  <sheetViews>
    <sheetView workbookViewId="0">
      <selection activeCell="Q31" sqref="Q31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"/>
  <sheetViews>
    <sheetView workbookViewId="0">
      <selection activeCell="P25" sqref="P25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"/>
  <sheetViews>
    <sheetView workbookViewId="0">
      <selection activeCell="Q31" sqref="Q31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"/>
  <sheetViews>
    <sheetView workbookViewId="0">
      <selection activeCell="Q19" sqref="Q19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"/>
  <sheetViews>
    <sheetView workbookViewId="0">
      <selection activeCell="Q29" sqref="Q29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"/>
  <sheetViews>
    <sheetView workbookViewId="0">
      <selection activeCell="Q19" sqref="Q19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"/>
  <sheetViews>
    <sheetView workbookViewId="0">
      <selection activeCell="R26" sqref="R26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2:AF74"/>
  <sheetViews>
    <sheetView topLeftCell="A22" workbookViewId="0">
      <selection activeCell="D40" sqref="D40"/>
    </sheetView>
  </sheetViews>
  <sheetFormatPr defaultColWidth="8.85546875" defaultRowHeight="15" x14ac:dyDescent="0.25"/>
  <cols>
    <col min="3" max="3" width="8.42578125" customWidth="1"/>
    <col min="7" max="8" width="12.42578125" customWidth="1"/>
    <col min="9" max="9" width="14.140625" bestFit="1" customWidth="1"/>
    <col min="11" max="11" width="12.28515625" customWidth="1"/>
    <col min="15" max="15" width="11.42578125" customWidth="1"/>
  </cols>
  <sheetData>
    <row r="2" spans="2:32" ht="75" x14ac:dyDescent="0.25">
      <c r="B2" s="1"/>
      <c r="C2" s="21" t="s">
        <v>17</v>
      </c>
      <c r="D2" s="21" t="s">
        <v>46</v>
      </c>
      <c r="E2" s="21" t="s">
        <v>45</v>
      </c>
      <c r="F2" s="21" t="s">
        <v>44</v>
      </c>
      <c r="G2" s="22" t="s">
        <v>12</v>
      </c>
      <c r="H2" s="21" t="s">
        <v>2</v>
      </c>
      <c r="I2" s="21" t="s">
        <v>3</v>
      </c>
      <c r="J2" s="21" t="s">
        <v>11</v>
      </c>
      <c r="K2" s="21" t="s">
        <v>4</v>
      </c>
      <c r="L2" s="21" t="s">
        <v>10</v>
      </c>
      <c r="M2" s="21" t="s">
        <v>9</v>
      </c>
      <c r="N2" s="21" t="s">
        <v>8</v>
      </c>
      <c r="O2" s="21" t="s">
        <v>7</v>
      </c>
      <c r="P2" s="21" t="s">
        <v>6</v>
      </c>
    </row>
    <row r="3" spans="2:32" x14ac:dyDescent="0.25">
      <c r="B3" t="s">
        <v>0</v>
      </c>
      <c r="C3" s="9">
        <v>46750.546542915254</v>
      </c>
      <c r="D3" s="9">
        <v>69197.807531032639</v>
      </c>
      <c r="E3" s="9">
        <v>48960.193849719093</v>
      </c>
      <c r="F3" s="9">
        <v>43493.222597552121</v>
      </c>
      <c r="G3" s="9">
        <v>49820.322886457849</v>
      </c>
      <c r="H3" s="9">
        <v>49597.106617379839</v>
      </c>
      <c r="I3" s="9">
        <v>57525.667521625255</v>
      </c>
      <c r="J3" s="9">
        <v>39108.547815641243</v>
      </c>
      <c r="K3" s="9">
        <v>74395.005384102726</v>
      </c>
      <c r="L3" s="9">
        <v>73976.731736093818</v>
      </c>
      <c r="M3" s="9">
        <v>60145.174468291101</v>
      </c>
      <c r="N3" s="9">
        <v>43603.521969901631</v>
      </c>
      <c r="O3" s="9">
        <v>19387.493371474367</v>
      </c>
      <c r="P3" s="9">
        <v>29369.668325990449</v>
      </c>
      <c r="S3" s="7">
        <v>47022.053956593103</v>
      </c>
      <c r="T3" s="7">
        <v>93920.292517006805</v>
      </c>
      <c r="U3" s="7">
        <v>41110.353626257282</v>
      </c>
      <c r="V3" s="7">
        <v>36915.495669987897</v>
      </c>
      <c r="W3" s="7">
        <v>34889.273440564924</v>
      </c>
      <c r="X3" s="7">
        <v>47605.091312931887</v>
      </c>
      <c r="Y3" s="7">
        <v>56122.347447073473</v>
      </c>
      <c r="Z3" s="7">
        <v>36664.229866466056</v>
      </c>
      <c r="AA3" s="7">
        <v>103015.20131291029</v>
      </c>
      <c r="AB3" s="7">
        <v>67241.68879878358</v>
      </c>
      <c r="AC3" s="7">
        <v>59309.748261031171</v>
      </c>
      <c r="AD3" s="7">
        <v>46626.058251930648</v>
      </c>
      <c r="AE3" s="7">
        <v>19348.008547921785</v>
      </c>
      <c r="AF3" s="7">
        <v>40394.566516756131</v>
      </c>
    </row>
    <row r="4" spans="2:32" x14ac:dyDescent="0.25">
      <c r="B4" t="s">
        <v>1</v>
      </c>
      <c r="C4" s="9">
        <v>49650.994258450592</v>
      </c>
      <c r="D4" s="9">
        <v>83032.81716178426</v>
      </c>
      <c r="E4" s="9">
        <v>44361.488437126427</v>
      </c>
      <c r="F4" s="9">
        <v>39913.80618730851</v>
      </c>
      <c r="G4" s="9">
        <v>43749.855449537674</v>
      </c>
      <c r="H4" s="9">
        <v>46572.002085756249</v>
      </c>
      <c r="I4" s="9">
        <v>51639.296728107991</v>
      </c>
      <c r="J4" s="9">
        <v>36996.051829892967</v>
      </c>
      <c r="K4" s="9">
        <v>79138.40935948948</v>
      </c>
      <c r="L4" s="9">
        <v>64305.899327060331</v>
      </c>
      <c r="M4" s="9">
        <v>75879.792006392425</v>
      </c>
      <c r="N4" s="9">
        <v>43405.080232732646</v>
      </c>
      <c r="O4" s="9">
        <v>17542.308318518648</v>
      </c>
      <c r="P4" s="9">
        <v>36932.846294958028</v>
      </c>
    </row>
    <row r="5" spans="2:32" x14ac:dyDescent="0.25">
      <c r="B5" t="s">
        <v>33</v>
      </c>
      <c r="C5" s="9">
        <v>80200.281272628141</v>
      </c>
      <c r="D5" s="9">
        <v>96787.730564313941</v>
      </c>
      <c r="E5" s="9">
        <v>71145.322840006484</v>
      </c>
      <c r="F5" s="9">
        <v>74805.627435897433</v>
      </c>
      <c r="G5" s="9"/>
      <c r="H5" s="9">
        <v>61127.406317774636</v>
      </c>
      <c r="I5" s="9">
        <v>84276.805863708403</v>
      </c>
      <c r="J5" s="9">
        <v>47920.60391766268</v>
      </c>
      <c r="K5" s="9">
        <v>103192.67760419482</v>
      </c>
      <c r="L5" s="9">
        <v>105124.94519820188</v>
      </c>
      <c r="M5" s="9">
        <v>97333.28106727697</v>
      </c>
      <c r="N5" s="9">
        <v>55778.899140697795</v>
      </c>
      <c r="O5" s="9">
        <v>32435.816542894587</v>
      </c>
      <c r="P5" s="9">
        <v>73918.828360141109</v>
      </c>
    </row>
    <row r="6" spans="2:32" x14ac:dyDescent="0.25">
      <c r="B6" t="s">
        <v>34</v>
      </c>
      <c r="C6" s="9">
        <v>43899.012114491088</v>
      </c>
      <c r="D6" s="9">
        <v>66659.370950810538</v>
      </c>
      <c r="E6" s="9">
        <v>39373.36475821495</v>
      </c>
      <c r="F6" s="9">
        <v>36531.148080170147</v>
      </c>
      <c r="G6" s="9">
        <v>31689.264741600324</v>
      </c>
      <c r="H6" s="9">
        <v>45546.422086793464</v>
      </c>
      <c r="I6" s="9">
        <v>50162.592936396679</v>
      </c>
      <c r="J6" s="9">
        <v>41215.883804420664</v>
      </c>
      <c r="K6" s="9">
        <v>74493.720671383315</v>
      </c>
      <c r="L6" s="9">
        <v>63370.39725918055</v>
      </c>
      <c r="M6" s="9">
        <v>53966.29652457717</v>
      </c>
      <c r="N6" s="9">
        <v>43857.084762046165</v>
      </c>
      <c r="O6" s="9">
        <v>18014.468955142231</v>
      </c>
      <c r="P6" s="9">
        <v>30006.916850768899</v>
      </c>
    </row>
    <row r="7" spans="2:32" x14ac:dyDescent="0.25">
      <c r="B7" t="s">
        <v>35</v>
      </c>
      <c r="C7" s="9">
        <v>38719.54298326459</v>
      </c>
      <c r="D7" s="9">
        <v>56020.095483079247</v>
      </c>
      <c r="E7" s="9">
        <v>41613.825381548195</v>
      </c>
      <c r="F7" s="9">
        <v>35928.369566553265</v>
      </c>
      <c r="G7" s="9">
        <v>57933.620384498019</v>
      </c>
      <c r="H7" s="9">
        <v>43615.251629264843</v>
      </c>
      <c r="I7" s="9">
        <v>49679.524845789703</v>
      </c>
      <c r="J7" s="9">
        <v>35175.109095598105</v>
      </c>
      <c r="K7" s="9">
        <v>43560.969831207512</v>
      </c>
      <c r="L7" s="9">
        <v>51628.053963475584</v>
      </c>
      <c r="M7" s="9">
        <v>41877.637975149257</v>
      </c>
      <c r="N7" s="9">
        <v>40401.744444821816</v>
      </c>
      <c r="O7" s="9">
        <v>14510.924583677031</v>
      </c>
      <c r="P7" s="9">
        <v>26833.487602595505</v>
      </c>
    </row>
    <row r="8" spans="2:32" x14ac:dyDescent="0.25">
      <c r="B8" t="s">
        <v>36</v>
      </c>
      <c r="C8" s="9">
        <v>51739.133019892004</v>
      </c>
      <c r="D8" s="9">
        <v>88914.63417929654</v>
      </c>
      <c r="E8" s="9">
        <v>47597.007234859935</v>
      </c>
      <c r="F8" s="9">
        <v>50252.616612165351</v>
      </c>
      <c r="G8" s="9">
        <v>36272.30466225573</v>
      </c>
      <c r="H8" s="9">
        <v>53992.416145935495</v>
      </c>
      <c r="I8" s="9">
        <v>66081.207698937083</v>
      </c>
      <c r="J8" s="9">
        <v>39998.581515108264</v>
      </c>
      <c r="K8" s="9">
        <v>72503.48862625203</v>
      </c>
      <c r="L8" s="9">
        <v>72076.476003626478</v>
      </c>
      <c r="M8" s="9">
        <v>67406.52984663457</v>
      </c>
      <c r="N8" s="9">
        <v>46579.625596883969</v>
      </c>
      <c r="O8" s="9">
        <v>19371.472956566013</v>
      </c>
      <c r="P8" s="9">
        <v>34235.675094816688</v>
      </c>
    </row>
    <row r="9" spans="2:32" x14ac:dyDescent="0.25">
      <c r="B9" t="s">
        <v>37</v>
      </c>
      <c r="C9" s="9">
        <v>41119.473077914925</v>
      </c>
      <c r="D9" s="9">
        <v>58907.944159686631</v>
      </c>
      <c r="E9" s="9">
        <v>44543.946619670693</v>
      </c>
      <c r="F9" s="9">
        <v>38499.270652775216</v>
      </c>
      <c r="G9" s="9">
        <v>29538.206605343297</v>
      </c>
      <c r="H9" s="9">
        <v>40127.20635118377</v>
      </c>
      <c r="I9" s="9">
        <v>51274.775426183092</v>
      </c>
      <c r="J9" s="9">
        <v>35825.375928030488</v>
      </c>
      <c r="K9" s="9">
        <v>61584.279560265364</v>
      </c>
      <c r="L9" s="9">
        <v>63444.013839403109</v>
      </c>
      <c r="M9" s="9">
        <v>51304.113936407106</v>
      </c>
      <c r="N9" s="9">
        <v>39974.915667941801</v>
      </c>
      <c r="O9" s="9">
        <v>16541.334670029253</v>
      </c>
      <c r="P9" s="9">
        <v>27239.02276846275</v>
      </c>
    </row>
    <row r="10" spans="2:32" x14ac:dyDescent="0.25">
      <c r="B10" t="s">
        <v>38</v>
      </c>
      <c r="C10" s="9">
        <v>41787.776411912957</v>
      </c>
      <c r="D10" s="9">
        <v>66232.881659182225</v>
      </c>
      <c r="E10" s="9">
        <v>50618.594196541933</v>
      </c>
      <c r="F10" s="9">
        <v>41601.785539820885</v>
      </c>
      <c r="G10" s="9">
        <v>44103.293281179969</v>
      </c>
      <c r="H10" s="9">
        <v>47021.054583550358</v>
      </c>
      <c r="I10" s="9">
        <v>53281.205283504321</v>
      </c>
      <c r="J10" s="9">
        <v>36258.352182656541</v>
      </c>
      <c r="K10" s="9">
        <v>56906.392650377151</v>
      </c>
      <c r="L10" s="9">
        <v>55465.733077886223</v>
      </c>
      <c r="M10" s="9">
        <v>52154.474271077946</v>
      </c>
      <c r="N10" s="9">
        <v>38936.89049197422</v>
      </c>
      <c r="O10" s="9">
        <v>15535.909211327104</v>
      </c>
      <c r="P10" s="9">
        <v>25497.945393888949</v>
      </c>
    </row>
    <row r="11" spans="2:32" x14ac:dyDescent="0.25">
      <c r="B11" t="s">
        <v>39</v>
      </c>
      <c r="C11" s="9">
        <v>45732.844277527147</v>
      </c>
      <c r="D11" s="9">
        <v>64531.519798455556</v>
      </c>
      <c r="E11" s="9">
        <v>51722.644025102913</v>
      </c>
      <c r="F11" s="9">
        <v>43746.777665824593</v>
      </c>
      <c r="G11" s="9">
        <v>49658.477089611908</v>
      </c>
      <c r="H11" s="9">
        <v>53076.07385998121</v>
      </c>
      <c r="I11" s="9">
        <v>53662.025192031477</v>
      </c>
      <c r="J11" s="9">
        <v>37457.99660240682</v>
      </c>
      <c r="K11" s="9">
        <v>63552.795586103202</v>
      </c>
      <c r="L11" s="9">
        <v>67195.899730250487</v>
      </c>
      <c r="M11" s="9">
        <v>63481.535148364484</v>
      </c>
      <c r="N11" s="9">
        <v>43516.71167118365</v>
      </c>
      <c r="O11" s="9">
        <v>17443.238018342465</v>
      </c>
      <c r="P11" s="9">
        <v>27564.082714023218</v>
      </c>
    </row>
    <row r="12" spans="2:32" x14ac:dyDescent="0.25">
      <c r="B12" t="s">
        <v>40</v>
      </c>
      <c r="C12" s="9">
        <v>37552.8147006832</v>
      </c>
      <c r="D12" s="9">
        <v>58095.570220212918</v>
      </c>
      <c r="E12" s="9">
        <v>41385.636003780506</v>
      </c>
      <c r="F12" s="9">
        <v>37761.596222914632</v>
      </c>
      <c r="G12" s="9">
        <v>30514.967059197963</v>
      </c>
      <c r="H12" s="9">
        <v>41030.003692993327</v>
      </c>
      <c r="I12" s="9">
        <v>49568.167596232968</v>
      </c>
      <c r="J12" s="9">
        <v>33538.682627100156</v>
      </c>
      <c r="K12" s="9">
        <v>50669.251229048117</v>
      </c>
      <c r="L12" s="9">
        <v>47268.4511328976</v>
      </c>
      <c r="M12" s="9">
        <v>42878.260916939842</v>
      </c>
      <c r="N12" s="9">
        <v>39344.211004408062</v>
      </c>
      <c r="O12" s="9">
        <v>15352.652395903777</v>
      </c>
      <c r="P12" s="9">
        <v>26530.105438633047</v>
      </c>
    </row>
    <row r="13" spans="2:32" x14ac:dyDescent="0.25">
      <c r="B13" t="s">
        <v>41</v>
      </c>
      <c r="C13" s="9">
        <v>41572.484295886788</v>
      </c>
      <c r="D13" s="9">
        <v>66343.940322734648</v>
      </c>
      <c r="E13" s="9">
        <v>39567.85923849044</v>
      </c>
      <c r="F13" s="9">
        <v>36117.795444433279</v>
      </c>
      <c r="G13" s="9">
        <v>39284.656442847932</v>
      </c>
      <c r="H13" s="9">
        <v>44292.422366217834</v>
      </c>
      <c r="I13" s="9">
        <v>51906.387185873216</v>
      </c>
      <c r="J13" s="9">
        <v>38224.966714942704</v>
      </c>
      <c r="K13" s="9">
        <v>54051.885040330781</v>
      </c>
      <c r="L13" s="9">
        <v>59474.454673251443</v>
      </c>
      <c r="M13" s="9">
        <v>47450.786742796321</v>
      </c>
      <c r="N13" s="9">
        <v>44545.405665609818</v>
      </c>
      <c r="O13" s="9">
        <v>18579.247192083258</v>
      </c>
      <c r="P13" s="9">
        <v>27881.919551784289</v>
      </c>
    </row>
    <row r="14" spans="2:32" x14ac:dyDescent="0.25">
      <c r="B14" t="s">
        <v>42</v>
      </c>
      <c r="C14" s="9">
        <v>37675.102650307315</v>
      </c>
      <c r="D14" s="9">
        <v>64661.040974212032</v>
      </c>
      <c r="E14" s="9">
        <v>39389.638695361711</v>
      </c>
      <c r="F14" s="9">
        <v>33021.476308998259</v>
      </c>
      <c r="G14" s="9">
        <v>70792.324208697886</v>
      </c>
      <c r="H14" s="9">
        <v>47273.975468754783</v>
      </c>
      <c r="I14" s="9">
        <v>49963.659826795723</v>
      </c>
      <c r="J14" s="9">
        <v>32556.794908288302</v>
      </c>
      <c r="K14" s="9">
        <v>46331.058526642722</v>
      </c>
      <c r="L14" s="9">
        <v>40460.393229954614</v>
      </c>
      <c r="M14" s="9">
        <v>39971.87503309505</v>
      </c>
      <c r="N14" s="9">
        <v>36841.682598507206</v>
      </c>
      <c r="O14" s="9">
        <v>15063.042977796886</v>
      </c>
      <c r="P14" s="9">
        <v>26523.042159656154</v>
      </c>
    </row>
    <row r="16" spans="2:32" x14ac:dyDescent="0.25">
      <c r="C16" t="str">
        <f>P2</f>
        <v>Other services</v>
      </c>
      <c r="D16" t="str">
        <f>O2</f>
        <v>Leisure and hospitality</v>
      </c>
      <c r="E16" t="str">
        <f>N2</f>
        <v>Education and health services</v>
      </c>
      <c r="F16" t="str">
        <f>M2</f>
        <v>Professional and business services</v>
      </c>
      <c r="G16" s="9" t="str">
        <f>L2</f>
        <v>Financial activities</v>
      </c>
      <c r="H16" t="str">
        <f>K2</f>
        <v>Information</v>
      </c>
      <c r="I16" t="str">
        <f>J2</f>
        <v>Trade, transportation, and utilities</v>
      </c>
      <c r="J16" t="str">
        <f>I2</f>
        <v>Manufacturing</v>
      </c>
      <c r="K16" t="str">
        <f>H2</f>
        <v>Construction</v>
      </c>
      <c r="L16" t="str">
        <f>G2</f>
        <v>Natural resources and mining</v>
      </c>
      <c r="M16" t="str">
        <f>F2</f>
        <v>Local Government</v>
      </c>
      <c r="N16" t="str">
        <f>E2</f>
        <v>State Government</v>
      </c>
      <c r="O16" t="str">
        <f>D2</f>
        <v>Federal Government</v>
      </c>
      <c r="P16" t="str">
        <f>C2</f>
        <v>Total Covered</v>
      </c>
    </row>
    <row r="17" spans="2:16" x14ac:dyDescent="0.25">
      <c r="C17" s="9">
        <f t="shared" ref="C17:C28" si="0">P3</f>
        <v>29369.668325990449</v>
      </c>
      <c r="D17" s="9">
        <f t="shared" ref="D17:D28" si="1">O3</f>
        <v>19387.493371474367</v>
      </c>
      <c r="E17" s="9">
        <f t="shared" ref="E17:E28" si="2">N3</f>
        <v>43603.521969901631</v>
      </c>
      <c r="F17" s="9">
        <f t="shared" ref="F17:F28" si="3">M3</f>
        <v>60145.174468291101</v>
      </c>
      <c r="G17" s="9">
        <f t="shared" ref="G17:G28" si="4">L3</f>
        <v>73976.731736093818</v>
      </c>
      <c r="H17" s="9">
        <f t="shared" ref="H17:H28" si="5">K3</f>
        <v>74395.005384102726</v>
      </c>
      <c r="I17" s="9">
        <f t="shared" ref="I17:I28" si="6">J3</f>
        <v>39108.547815641243</v>
      </c>
      <c r="J17" s="9">
        <f t="shared" ref="J17:J28" si="7">I3</f>
        <v>57525.667521625255</v>
      </c>
      <c r="K17" s="9">
        <f t="shared" ref="K17:K28" si="8">H3</f>
        <v>49597.106617379839</v>
      </c>
      <c r="L17" s="9">
        <f t="shared" ref="L17:L28" si="9">G3</f>
        <v>49820.322886457849</v>
      </c>
      <c r="M17" s="9">
        <f t="shared" ref="M17:M28" si="10">F3</f>
        <v>43493.222597552121</v>
      </c>
      <c r="N17" s="9">
        <f t="shared" ref="N17:N28" si="11">E3</f>
        <v>48960.193849719093</v>
      </c>
      <c r="O17" s="9">
        <f t="shared" ref="O17:O28" si="12">D3</f>
        <v>69197.807531032639</v>
      </c>
      <c r="P17" s="9">
        <f t="shared" ref="P17:P28" si="13">C3</f>
        <v>46750.546542915254</v>
      </c>
    </row>
    <row r="18" spans="2:16" x14ac:dyDescent="0.25">
      <c r="C18" s="9">
        <f t="shared" si="0"/>
        <v>36932.846294958028</v>
      </c>
      <c r="D18" s="9">
        <f t="shared" si="1"/>
        <v>17542.308318518648</v>
      </c>
      <c r="E18" s="9">
        <f t="shared" si="2"/>
        <v>43405.080232732646</v>
      </c>
      <c r="F18" s="9">
        <f t="shared" si="3"/>
        <v>75879.792006392425</v>
      </c>
      <c r="G18" s="9">
        <f t="shared" si="4"/>
        <v>64305.899327060331</v>
      </c>
      <c r="H18" s="9">
        <f t="shared" si="5"/>
        <v>79138.40935948948</v>
      </c>
      <c r="I18" s="9">
        <f t="shared" si="6"/>
        <v>36996.051829892967</v>
      </c>
      <c r="J18" s="9">
        <f t="shared" si="7"/>
        <v>51639.296728107991</v>
      </c>
      <c r="K18" s="9">
        <f t="shared" si="8"/>
        <v>46572.002085756249</v>
      </c>
      <c r="L18" s="9">
        <f t="shared" si="9"/>
        <v>43749.855449537674</v>
      </c>
      <c r="M18" s="9">
        <f t="shared" si="10"/>
        <v>39913.80618730851</v>
      </c>
      <c r="N18" s="9">
        <f t="shared" si="11"/>
        <v>44361.488437126427</v>
      </c>
      <c r="O18" s="9">
        <f t="shared" si="12"/>
        <v>83032.81716178426</v>
      </c>
      <c r="P18" s="9">
        <f t="shared" si="13"/>
        <v>49650.994258450592</v>
      </c>
    </row>
    <row r="19" spans="2:16" x14ac:dyDescent="0.25">
      <c r="C19" s="9">
        <f t="shared" si="0"/>
        <v>73918.828360141109</v>
      </c>
      <c r="D19" s="9">
        <f t="shared" si="1"/>
        <v>32435.816542894587</v>
      </c>
      <c r="E19" s="9">
        <f t="shared" si="2"/>
        <v>55778.899140697795</v>
      </c>
      <c r="F19" s="9">
        <f t="shared" si="3"/>
        <v>97333.28106727697</v>
      </c>
      <c r="G19" s="9">
        <f t="shared" si="4"/>
        <v>105124.94519820188</v>
      </c>
      <c r="H19" s="9">
        <f t="shared" si="5"/>
        <v>103192.67760419482</v>
      </c>
      <c r="I19" s="9">
        <f t="shared" si="6"/>
        <v>47920.60391766268</v>
      </c>
      <c r="J19" s="9">
        <f t="shared" si="7"/>
        <v>84276.805863708403</v>
      </c>
      <c r="K19" s="9">
        <f t="shared" si="8"/>
        <v>61127.406317774636</v>
      </c>
      <c r="L19" s="9">
        <f t="shared" si="9"/>
        <v>0</v>
      </c>
      <c r="M19" s="9">
        <f t="shared" si="10"/>
        <v>74805.627435897433</v>
      </c>
      <c r="N19" s="9">
        <f t="shared" si="11"/>
        <v>71145.322840006484</v>
      </c>
      <c r="O19" s="9">
        <f t="shared" si="12"/>
        <v>96787.730564313941</v>
      </c>
      <c r="P19" s="9">
        <f t="shared" si="13"/>
        <v>80200.281272628141</v>
      </c>
    </row>
    <row r="20" spans="2:16" x14ac:dyDescent="0.25">
      <c r="C20" s="9">
        <f t="shared" si="0"/>
        <v>30006.916850768899</v>
      </c>
      <c r="D20" s="9">
        <f t="shared" si="1"/>
        <v>18014.468955142231</v>
      </c>
      <c r="E20" s="9">
        <f t="shared" si="2"/>
        <v>43857.084762046165</v>
      </c>
      <c r="F20" s="9">
        <f t="shared" si="3"/>
        <v>53966.29652457717</v>
      </c>
      <c r="G20" s="9">
        <f t="shared" si="4"/>
        <v>63370.39725918055</v>
      </c>
      <c r="H20" s="9">
        <f t="shared" si="5"/>
        <v>74493.720671383315</v>
      </c>
      <c r="I20" s="9">
        <f t="shared" si="6"/>
        <v>41215.883804420664</v>
      </c>
      <c r="J20" s="9">
        <f t="shared" si="7"/>
        <v>50162.592936396679</v>
      </c>
      <c r="K20" s="9">
        <f t="shared" si="8"/>
        <v>45546.422086793464</v>
      </c>
      <c r="L20" s="9">
        <f t="shared" si="9"/>
        <v>31689.264741600324</v>
      </c>
      <c r="M20" s="9">
        <f t="shared" si="10"/>
        <v>36531.148080170147</v>
      </c>
      <c r="N20" s="9">
        <f t="shared" si="11"/>
        <v>39373.36475821495</v>
      </c>
      <c r="O20" s="9">
        <f t="shared" si="12"/>
        <v>66659.370950810538</v>
      </c>
      <c r="P20" s="9">
        <f t="shared" si="13"/>
        <v>43899.012114491088</v>
      </c>
    </row>
    <row r="21" spans="2:16" x14ac:dyDescent="0.25">
      <c r="C21" s="9">
        <f t="shared" si="0"/>
        <v>26833.487602595505</v>
      </c>
      <c r="D21" s="9">
        <f t="shared" si="1"/>
        <v>14510.924583677031</v>
      </c>
      <c r="E21" s="9">
        <f t="shared" si="2"/>
        <v>40401.744444821816</v>
      </c>
      <c r="F21" s="9">
        <f t="shared" si="3"/>
        <v>41877.637975149257</v>
      </c>
      <c r="G21" s="9">
        <f t="shared" si="4"/>
        <v>51628.053963475584</v>
      </c>
      <c r="H21" s="9">
        <f t="shared" si="5"/>
        <v>43560.969831207512</v>
      </c>
      <c r="I21" s="9">
        <f t="shared" si="6"/>
        <v>35175.109095598105</v>
      </c>
      <c r="J21" s="9">
        <f t="shared" si="7"/>
        <v>49679.524845789703</v>
      </c>
      <c r="K21" s="9">
        <f t="shared" si="8"/>
        <v>43615.251629264843</v>
      </c>
      <c r="L21" s="9">
        <f t="shared" si="9"/>
        <v>57933.620384498019</v>
      </c>
      <c r="M21" s="9">
        <f t="shared" si="10"/>
        <v>35928.369566553265</v>
      </c>
      <c r="N21" s="9">
        <f t="shared" si="11"/>
        <v>41613.825381548195</v>
      </c>
      <c r="O21" s="9">
        <f t="shared" si="12"/>
        <v>56020.095483079247</v>
      </c>
      <c r="P21" s="9">
        <f t="shared" si="13"/>
        <v>38719.54298326459</v>
      </c>
    </row>
    <row r="22" spans="2:16" x14ac:dyDescent="0.25">
      <c r="C22" s="9">
        <f t="shared" si="0"/>
        <v>34235.675094816688</v>
      </c>
      <c r="D22" s="9">
        <f t="shared" si="1"/>
        <v>19371.472956566013</v>
      </c>
      <c r="E22" s="9">
        <f t="shared" si="2"/>
        <v>46579.625596883969</v>
      </c>
      <c r="F22" s="9">
        <f t="shared" si="3"/>
        <v>67406.52984663457</v>
      </c>
      <c r="G22" s="9">
        <f t="shared" si="4"/>
        <v>72076.476003626478</v>
      </c>
      <c r="H22" s="9">
        <f t="shared" si="5"/>
        <v>72503.48862625203</v>
      </c>
      <c r="I22" s="9">
        <f t="shared" si="6"/>
        <v>39998.581515108264</v>
      </c>
      <c r="J22" s="9">
        <f t="shared" si="7"/>
        <v>66081.207698937083</v>
      </c>
      <c r="K22" s="9">
        <f t="shared" si="8"/>
        <v>53992.416145935495</v>
      </c>
      <c r="L22" s="9">
        <f t="shared" si="9"/>
        <v>36272.30466225573</v>
      </c>
      <c r="M22" s="9">
        <f t="shared" si="10"/>
        <v>50252.616612165351</v>
      </c>
      <c r="N22" s="9">
        <f t="shared" si="11"/>
        <v>47597.007234859935</v>
      </c>
      <c r="O22" s="9">
        <f t="shared" si="12"/>
        <v>88914.63417929654</v>
      </c>
      <c r="P22" s="9">
        <f t="shared" si="13"/>
        <v>51739.133019892004</v>
      </c>
    </row>
    <row r="23" spans="2:16" x14ac:dyDescent="0.25">
      <c r="C23" s="9">
        <f t="shared" si="0"/>
        <v>27239.02276846275</v>
      </c>
      <c r="D23" s="9">
        <f t="shared" si="1"/>
        <v>16541.334670029253</v>
      </c>
      <c r="E23" s="9">
        <f t="shared" si="2"/>
        <v>39974.915667941801</v>
      </c>
      <c r="F23" s="9">
        <f t="shared" si="3"/>
        <v>51304.113936407106</v>
      </c>
      <c r="G23" s="9">
        <f t="shared" si="4"/>
        <v>63444.013839403109</v>
      </c>
      <c r="H23" s="9">
        <f t="shared" si="5"/>
        <v>61584.279560265364</v>
      </c>
      <c r="I23" s="9">
        <f t="shared" si="6"/>
        <v>35825.375928030488</v>
      </c>
      <c r="J23" s="9">
        <f t="shared" si="7"/>
        <v>51274.775426183092</v>
      </c>
      <c r="K23" s="9">
        <f t="shared" si="8"/>
        <v>40127.20635118377</v>
      </c>
      <c r="L23" s="9">
        <f t="shared" si="9"/>
        <v>29538.206605343297</v>
      </c>
      <c r="M23" s="9">
        <f t="shared" si="10"/>
        <v>38499.270652775216</v>
      </c>
      <c r="N23" s="9">
        <f t="shared" si="11"/>
        <v>44543.946619670693</v>
      </c>
      <c r="O23" s="9">
        <f t="shared" si="12"/>
        <v>58907.944159686631</v>
      </c>
      <c r="P23" s="9">
        <f t="shared" si="13"/>
        <v>41119.473077914925</v>
      </c>
    </row>
    <row r="24" spans="2:16" x14ac:dyDescent="0.25">
      <c r="C24" s="9">
        <f t="shared" si="0"/>
        <v>25497.945393888949</v>
      </c>
      <c r="D24" s="9">
        <f t="shared" si="1"/>
        <v>15535.909211327104</v>
      </c>
      <c r="E24" s="9">
        <f t="shared" si="2"/>
        <v>38936.89049197422</v>
      </c>
      <c r="F24" s="9">
        <f t="shared" si="3"/>
        <v>52154.474271077946</v>
      </c>
      <c r="G24" s="9">
        <f t="shared" si="4"/>
        <v>55465.733077886223</v>
      </c>
      <c r="H24" s="9">
        <f t="shared" si="5"/>
        <v>56906.392650377151</v>
      </c>
      <c r="I24" s="9">
        <f t="shared" si="6"/>
        <v>36258.352182656541</v>
      </c>
      <c r="J24" s="9">
        <f t="shared" si="7"/>
        <v>53281.205283504321</v>
      </c>
      <c r="K24" s="9">
        <f t="shared" si="8"/>
        <v>47021.054583550358</v>
      </c>
      <c r="L24" s="9">
        <f t="shared" si="9"/>
        <v>44103.293281179969</v>
      </c>
      <c r="M24" s="9">
        <f t="shared" si="10"/>
        <v>41601.785539820885</v>
      </c>
      <c r="N24" s="9">
        <f t="shared" si="11"/>
        <v>50618.594196541933</v>
      </c>
      <c r="O24" s="9">
        <f t="shared" si="12"/>
        <v>66232.881659182225</v>
      </c>
      <c r="P24" s="9">
        <f t="shared" si="13"/>
        <v>41787.776411912957</v>
      </c>
    </row>
    <row r="25" spans="2:16" x14ac:dyDescent="0.25">
      <c r="C25" s="9">
        <f t="shared" si="0"/>
        <v>27564.082714023218</v>
      </c>
      <c r="D25" s="9">
        <f t="shared" si="1"/>
        <v>17443.238018342465</v>
      </c>
      <c r="E25" s="9">
        <f t="shared" si="2"/>
        <v>43516.71167118365</v>
      </c>
      <c r="F25" s="9">
        <f t="shared" si="3"/>
        <v>63481.535148364484</v>
      </c>
      <c r="G25" s="9">
        <f t="shared" si="4"/>
        <v>67195.899730250487</v>
      </c>
      <c r="H25" s="9">
        <f t="shared" si="5"/>
        <v>63552.795586103202</v>
      </c>
      <c r="I25" s="9">
        <f t="shared" si="6"/>
        <v>37457.99660240682</v>
      </c>
      <c r="J25" s="9">
        <f t="shared" si="7"/>
        <v>53662.025192031477</v>
      </c>
      <c r="K25" s="9">
        <f t="shared" si="8"/>
        <v>53076.07385998121</v>
      </c>
      <c r="L25" s="9">
        <f t="shared" si="9"/>
        <v>49658.477089611908</v>
      </c>
      <c r="M25" s="9">
        <f t="shared" si="10"/>
        <v>43746.777665824593</v>
      </c>
      <c r="N25" s="9">
        <f t="shared" si="11"/>
        <v>51722.644025102913</v>
      </c>
      <c r="O25" s="9">
        <f t="shared" si="12"/>
        <v>64531.519798455556</v>
      </c>
      <c r="P25" s="9">
        <f t="shared" si="13"/>
        <v>45732.844277527147</v>
      </c>
    </row>
    <row r="26" spans="2:16" x14ac:dyDescent="0.25">
      <c r="C26" s="9">
        <f t="shared" si="0"/>
        <v>26530.105438633047</v>
      </c>
      <c r="D26" s="9">
        <f t="shared" si="1"/>
        <v>15352.652395903777</v>
      </c>
      <c r="E26" s="9">
        <f t="shared" si="2"/>
        <v>39344.211004408062</v>
      </c>
      <c r="F26" s="9">
        <f t="shared" si="3"/>
        <v>42878.260916939842</v>
      </c>
      <c r="G26" s="9">
        <f t="shared" si="4"/>
        <v>47268.4511328976</v>
      </c>
      <c r="H26" s="9">
        <f t="shared" si="5"/>
        <v>50669.251229048117</v>
      </c>
      <c r="I26" s="9">
        <f t="shared" si="6"/>
        <v>33538.682627100156</v>
      </c>
      <c r="J26" s="9">
        <f t="shared" si="7"/>
        <v>49568.167596232968</v>
      </c>
      <c r="K26" s="9">
        <f t="shared" si="8"/>
        <v>41030.003692993327</v>
      </c>
      <c r="L26" s="9">
        <f t="shared" si="9"/>
        <v>30514.967059197963</v>
      </c>
      <c r="M26" s="9">
        <f t="shared" si="10"/>
        <v>37761.596222914632</v>
      </c>
      <c r="N26" s="9">
        <f t="shared" si="11"/>
        <v>41385.636003780506</v>
      </c>
      <c r="O26" s="9">
        <f t="shared" si="12"/>
        <v>58095.570220212918</v>
      </c>
      <c r="P26" s="9">
        <f t="shared" si="13"/>
        <v>37552.8147006832</v>
      </c>
    </row>
    <row r="27" spans="2:16" x14ac:dyDescent="0.25">
      <c r="C27" s="9">
        <f t="shared" si="0"/>
        <v>27881.919551784289</v>
      </c>
      <c r="D27" s="9">
        <f t="shared" si="1"/>
        <v>18579.247192083258</v>
      </c>
      <c r="E27" s="9">
        <f t="shared" si="2"/>
        <v>44545.405665609818</v>
      </c>
      <c r="F27" s="9">
        <f t="shared" si="3"/>
        <v>47450.786742796321</v>
      </c>
      <c r="G27" s="9">
        <f t="shared" si="4"/>
        <v>59474.454673251443</v>
      </c>
      <c r="H27" s="9">
        <f t="shared" si="5"/>
        <v>54051.885040330781</v>
      </c>
      <c r="I27" s="9">
        <f t="shared" si="6"/>
        <v>38224.966714942704</v>
      </c>
      <c r="J27" s="9">
        <f t="shared" si="7"/>
        <v>51906.387185873216</v>
      </c>
      <c r="K27" s="9">
        <f t="shared" si="8"/>
        <v>44292.422366217834</v>
      </c>
      <c r="L27" s="9">
        <f t="shared" si="9"/>
        <v>39284.656442847932</v>
      </c>
      <c r="M27" s="9">
        <f t="shared" si="10"/>
        <v>36117.795444433279</v>
      </c>
      <c r="N27" s="9">
        <f t="shared" si="11"/>
        <v>39567.85923849044</v>
      </c>
      <c r="O27" s="9">
        <f t="shared" si="12"/>
        <v>66343.940322734648</v>
      </c>
      <c r="P27" s="9">
        <f t="shared" si="13"/>
        <v>41572.484295886788</v>
      </c>
    </row>
    <row r="28" spans="2:16" x14ac:dyDescent="0.25">
      <c r="C28" s="9">
        <f t="shared" si="0"/>
        <v>26523.042159656154</v>
      </c>
      <c r="D28" s="9">
        <f t="shared" si="1"/>
        <v>15063.042977796886</v>
      </c>
      <c r="E28" s="9">
        <f t="shared" si="2"/>
        <v>36841.682598507206</v>
      </c>
      <c r="F28" s="9">
        <f t="shared" si="3"/>
        <v>39971.87503309505</v>
      </c>
      <c r="G28" s="9">
        <f t="shared" si="4"/>
        <v>40460.393229954614</v>
      </c>
      <c r="H28" s="9">
        <f t="shared" si="5"/>
        <v>46331.058526642722</v>
      </c>
      <c r="I28" s="9">
        <f t="shared" si="6"/>
        <v>32556.794908288302</v>
      </c>
      <c r="J28" s="9">
        <f t="shared" si="7"/>
        <v>49963.659826795723</v>
      </c>
      <c r="K28" s="9">
        <f t="shared" si="8"/>
        <v>47273.975468754783</v>
      </c>
      <c r="L28" s="9">
        <f t="shared" si="9"/>
        <v>70792.324208697886</v>
      </c>
      <c r="M28" s="9">
        <f t="shared" si="10"/>
        <v>33021.476308998259</v>
      </c>
      <c r="N28" s="9">
        <f t="shared" si="11"/>
        <v>39389.638695361711</v>
      </c>
      <c r="O28" s="9">
        <f t="shared" si="12"/>
        <v>64661.040974212032</v>
      </c>
      <c r="P28" s="9">
        <f t="shared" si="13"/>
        <v>37675.102650307315</v>
      </c>
    </row>
    <row r="31" spans="2:16" ht="15.75" thickBot="1" x14ac:dyDescent="0.3">
      <c r="B31" s="39" t="s">
        <v>156</v>
      </c>
      <c r="C31" s="23"/>
      <c r="D31" s="23"/>
      <c r="E31" s="23"/>
    </row>
    <row r="32" spans="2:16" ht="26.25" x14ac:dyDescent="0.25">
      <c r="B32" s="43" t="s">
        <v>72</v>
      </c>
      <c r="C32" s="158" t="s">
        <v>22</v>
      </c>
      <c r="F32" s="43" t="s">
        <v>72</v>
      </c>
      <c r="G32" s="46" t="s">
        <v>70</v>
      </c>
      <c r="J32" s="43" t="s">
        <v>72</v>
      </c>
      <c r="K32" s="46" t="s">
        <v>30</v>
      </c>
    </row>
    <row r="33" spans="2:11" x14ac:dyDescent="0.25">
      <c r="B33" s="38" t="s">
        <v>83</v>
      </c>
      <c r="C33" s="155">
        <v>0.66750020654368658</v>
      </c>
      <c r="F33" s="38" t="s">
        <v>83</v>
      </c>
      <c r="G33" s="64">
        <v>39971.87503309505</v>
      </c>
      <c r="J33" s="38" t="s">
        <v>0</v>
      </c>
      <c r="K33" s="156">
        <v>16712011</v>
      </c>
    </row>
    <row r="34" spans="2:11" x14ac:dyDescent="0.25">
      <c r="B34" s="32" t="s">
        <v>76</v>
      </c>
      <c r="C34" s="155">
        <v>0.80135202835195296</v>
      </c>
      <c r="F34" s="32" t="s">
        <v>76</v>
      </c>
      <c r="G34" s="59">
        <v>41877.637975149257</v>
      </c>
      <c r="J34" s="34" t="s">
        <v>73</v>
      </c>
      <c r="K34" s="156">
        <v>650770</v>
      </c>
    </row>
    <row r="35" spans="2:11" x14ac:dyDescent="0.25">
      <c r="B35" s="34" t="s">
        <v>82</v>
      </c>
      <c r="C35" s="155">
        <v>0.90997899186806119</v>
      </c>
      <c r="F35" s="34" t="s">
        <v>81</v>
      </c>
      <c r="G35" s="59">
        <v>42878.260916939842</v>
      </c>
      <c r="J35" s="32" t="s">
        <v>74</v>
      </c>
      <c r="K35" s="156">
        <v>143318</v>
      </c>
    </row>
    <row r="36" spans="2:11" x14ac:dyDescent="0.25">
      <c r="B36" s="34" t="s">
        <v>81</v>
      </c>
      <c r="C36" s="155">
        <v>0.94219487956894965</v>
      </c>
      <c r="F36" s="34" t="s">
        <v>82</v>
      </c>
      <c r="G36" s="59">
        <v>47450.786742796321</v>
      </c>
      <c r="J36" s="34" t="s">
        <v>75</v>
      </c>
      <c r="K36" s="156">
        <v>524857</v>
      </c>
    </row>
    <row r="37" spans="2:11" x14ac:dyDescent="0.25">
      <c r="B37" s="34" t="s">
        <v>80</v>
      </c>
      <c r="C37" s="155">
        <v>0.96170956106895333</v>
      </c>
      <c r="F37" s="34" t="s">
        <v>78</v>
      </c>
      <c r="G37" s="59">
        <v>51304.113936407106</v>
      </c>
      <c r="J37" s="32" t="s">
        <v>76</v>
      </c>
      <c r="K37" s="156">
        <v>179391</v>
      </c>
    </row>
    <row r="38" spans="2:11" x14ac:dyDescent="0.25">
      <c r="B38" s="34" t="s">
        <v>79</v>
      </c>
      <c r="C38" s="155">
        <v>0.97273502862135131</v>
      </c>
      <c r="F38" s="34" t="s">
        <v>79</v>
      </c>
      <c r="G38" s="59">
        <v>52154.474271077946</v>
      </c>
      <c r="J38" s="34" t="s">
        <v>77</v>
      </c>
      <c r="K38" s="156">
        <v>386593</v>
      </c>
    </row>
    <row r="39" spans="2:11" x14ac:dyDescent="0.25">
      <c r="B39" s="34" t="s">
        <v>78</v>
      </c>
      <c r="C39" s="155">
        <v>0.97821545365678775</v>
      </c>
      <c r="F39" s="34" t="s">
        <v>75</v>
      </c>
      <c r="G39" s="59">
        <v>53966.29652457717</v>
      </c>
      <c r="J39" s="34" t="s">
        <v>78</v>
      </c>
      <c r="K39" s="156">
        <v>484551</v>
      </c>
    </row>
    <row r="40" spans="2:11" x14ac:dyDescent="0.25">
      <c r="B40" s="34" t="s">
        <v>0</v>
      </c>
      <c r="C40" s="155">
        <v>1</v>
      </c>
      <c r="F40" s="34" t="s">
        <v>0</v>
      </c>
      <c r="G40" s="59">
        <v>60145.174468291101</v>
      </c>
      <c r="J40" s="34" t="s">
        <v>79</v>
      </c>
      <c r="K40" s="156">
        <v>624278</v>
      </c>
    </row>
    <row r="41" spans="2:11" x14ac:dyDescent="0.25">
      <c r="B41" s="34" t="s">
        <v>75</v>
      </c>
      <c r="C41" s="155">
        <v>1.0693649937632426</v>
      </c>
      <c r="F41" s="34" t="s">
        <v>80</v>
      </c>
      <c r="G41" s="59">
        <v>63481.535148364484</v>
      </c>
      <c r="J41" s="34" t="s">
        <v>80</v>
      </c>
      <c r="K41" s="156">
        <v>688069</v>
      </c>
    </row>
    <row r="42" spans="2:11" x14ac:dyDescent="0.25">
      <c r="B42" s="34" t="s">
        <v>77</v>
      </c>
      <c r="C42" s="155">
        <v>1.2052944680590336</v>
      </c>
      <c r="F42" s="34" t="s">
        <v>77</v>
      </c>
      <c r="G42" s="59">
        <v>67406.52984663457</v>
      </c>
      <c r="J42" s="34" t="s">
        <v>81</v>
      </c>
      <c r="K42" s="156">
        <v>216590</v>
      </c>
    </row>
    <row r="43" spans="2:11" x14ac:dyDescent="0.25">
      <c r="B43" s="34" t="s">
        <v>73</v>
      </c>
      <c r="C43" s="155">
        <v>1.407355617503167</v>
      </c>
      <c r="F43" s="34" t="s">
        <v>73</v>
      </c>
      <c r="G43" s="59">
        <v>75879.792006392425</v>
      </c>
      <c r="J43" s="34" t="s">
        <v>82</v>
      </c>
      <c r="K43" s="156">
        <v>304393</v>
      </c>
    </row>
    <row r="44" spans="2:11" ht="15.75" thickBot="1" x14ac:dyDescent="0.3">
      <c r="B44" s="151" t="s">
        <v>74</v>
      </c>
      <c r="C44" s="159">
        <v>1.581129450660153</v>
      </c>
      <c r="F44" s="151" t="s">
        <v>74</v>
      </c>
      <c r="G44" s="61">
        <v>97333.28106727697</v>
      </c>
      <c r="J44" s="42" t="s">
        <v>83</v>
      </c>
      <c r="K44" s="157">
        <v>60432</v>
      </c>
    </row>
    <row r="46" spans="2:11" ht="15.75" thickBot="1" x14ac:dyDescent="0.3">
      <c r="B46" s="39" t="s">
        <v>157</v>
      </c>
      <c r="C46" s="23"/>
      <c r="K46" s="23"/>
    </row>
    <row r="47" spans="2:11" ht="26.25" x14ac:dyDescent="0.25">
      <c r="B47" s="43" t="s">
        <v>72</v>
      </c>
      <c r="C47" s="158" t="s">
        <v>22</v>
      </c>
      <c r="F47" s="43" t="s">
        <v>72</v>
      </c>
      <c r="G47" s="44" t="s">
        <v>71</v>
      </c>
      <c r="J47" s="43" t="s">
        <v>72</v>
      </c>
      <c r="K47" s="46" t="s">
        <v>30</v>
      </c>
    </row>
    <row r="48" spans="2:11" x14ac:dyDescent="0.25">
      <c r="B48" s="38" t="s">
        <v>79</v>
      </c>
      <c r="C48" s="149">
        <v>0.73923671277515191</v>
      </c>
      <c r="F48" s="62" t="s">
        <v>76</v>
      </c>
      <c r="G48" s="64">
        <v>56020.095483079247</v>
      </c>
      <c r="J48" s="38" t="s">
        <v>0</v>
      </c>
      <c r="K48" s="156">
        <v>2980813</v>
      </c>
    </row>
    <row r="49" spans="2:11" x14ac:dyDescent="0.25">
      <c r="B49" s="34" t="s">
        <v>78</v>
      </c>
      <c r="C49" s="150">
        <v>0.81483037981308115</v>
      </c>
      <c r="F49" s="34" t="s">
        <v>81</v>
      </c>
      <c r="G49" s="59">
        <v>58095.570220212918</v>
      </c>
      <c r="J49" s="34" t="s">
        <v>73</v>
      </c>
      <c r="K49" s="156">
        <v>174504</v>
      </c>
    </row>
    <row r="50" spans="2:11" x14ac:dyDescent="0.25">
      <c r="B50" s="34" t="s">
        <v>81</v>
      </c>
      <c r="C50" s="150">
        <v>0.83618134327367299</v>
      </c>
      <c r="F50" s="34" t="s">
        <v>78</v>
      </c>
      <c r="G50" s="59">
        <v>58907.944159686631</v>
      </c>
      <c r="J50" s="32" t="s">
        <v>74</v>
      </c>
      <c r="K50" s="156">
        <v>210592</v>
      </c>
    </row>
    <row r="51" spans="2:11" x14ac:dyDescent="0.25">
      <c r="B51" s="34" t="s">
        <v>80</v>
      </c>
      <c r="C51" s="150">
        <v>0.85848786803510713</v>
      </c>
      <c r="F51" s="34" t="s">
        <v>80</v>
      </c>
      <c r="G51" s="59">
        <v>64531.519798455556</v>
      </c>
      <c r="J51" s="34" t="s">
        <v>75</v>
      </c>
      <c r="K51" s="156">
        <v>107645</v>
      </c>
    </row>
    <row r="52" spans="2:11" x14ac:dyDescent="0.25">
      <c r="B52" s="34" t="s">
        <v>82</v>
      </c>
      <c r="C52" s="150">
        <v>0.87767109229398887</v>
      </c>
      <c r="F52" s="34" t="s">
        <v>83</v>
      </c>
      <c r="G52" s="59">
        <v>64661.040974212032</v>
      </c>
      <c r="J52" s="32" t="s">
        <v>76</v>
      </c>
      <c r="K52" s="156">
        <v>42374</v>
      </c>
    </row>
    <row r="53" spans="2:11" x14ac:dyDescent="0.25">
      <c r="B53" s="34" t="s">
        <v>0</v>
      </c>
      <c r="C53" s="150">
        <v>1</v>
      </c>
      <c r="F53" s="34" t="s">
        <v>79</v>
      </c>
      <c r="G53" s="59">
        <v>66232.881659182225</v>
      </c>
      <c r="J53" s="34" t="s">
        <v>77</v>
      </c>
      <c r="K53" s="156">
        <v>139880</v>
      </c>
    </row>
    <row r="54" spans="2:11" x14ac:dyDescent="0.25">
      <c r="B54" s="32" t="s">
        <v>76</v>
      </c>
      <c r="C54" s="150">
        <v>1.0612461633781176</v>
      </c>
      <c r="F54" s="34" t="s">
        <v>82</v>
      </c>
      <c r="G54" s="59">
        <v>66343.940322734648</v>
      </c>
      <c r="J54" s="34" t="s">
        <v>78</v>
      </c>
      <c r="K54" s="156">
        <v>71991</v>
      </c>
    </row>
    <row r="55" spans="2:11" x14ac:dyDescent="0.25">
      <c r="B55" s="34" t="s">
        <v>75</v>
      </c>
      <c r="C55" s="150">
        <v>1.2296253632561756</v>
      </c>
      <c r="F55" s="34" t="s">
        <v>75</v>
      </c>
      <c r="G55" s="59">
        <v>66659.370950810538</v>
      </c>
      <c r="J55" s="34" t="s">
        <v>79</v>
      </c>
      <c r="K55" s="156">
        <v>84620</v>
      </c>
    </row>
    <row r="56" spans="2:11" x14ac:dyDescent="0.25">
      <c r="B56" s="34" t="s">
        <v>83</v>
      </c>
      <c r="C56" s="150">
        <v>1.5128709550415331</v>
      </c>
      <c r="F56" s="34" t="s">
        <v>0</v>
      </c>
      <c r="G56" s="59">
        <v>69197.807531032639</v>
      </c>
      <c r="J56" s="34" t="s">
        <v>80</v>
      </c>
      <c r="K56" s="156">
        <v>109554</v>
      </c>
    </row>
    <row r="57" spans="2:11" x14ac:dyDescent="0.25">
      <c r="B57" s="34" t="s">
        <v>73</v>
      </c>
      <c r="C57" s="150">
        <v>2.1158052696012657</v>
      </c>
      <c r="F57" s="34" t="s">
        <v>73</v>
      </c>
      <c r="G57" s="59">
        <v>83032.81716178426</v>
      </c>
      <c r="J57" s="34" t="s">
        <v>81</v>
      </c>
      <c r="K57" s="156">
        <v>34285</v>
      </c>
    </row>
    <row r="58" spans="2:11" x14ac:dyDescent="0.25">
      <c r="B58" s="34" t="s">
        <v>77</v>
      </c>
      <c r="C58" s="150">
        <v>2.445055840801404</v>
      </c>
      <c r="F58" s="34" t="s">
        <v>77</v>
      </c>
      <c r="G58" s="59">
        <v>88914.63417929654</v>
      </c>
      <c r="J58" s="34" t="s">
        <v>82</v>
      </c>
      <c r="K58" s="156">
        <v>52365</v>
      </c>
    </row>
    <row r="59" spans="2:11" ht="15.75" thickBot="1" x14ac:dyDescent="0.3">
      <c r="B59" s="151" t="s">
        <v>74</v>
      </c>
      <c r="C59" s="152">
        <v>13.02574402611687</v>
      </c>
      <c r="F59" s="151" t="s">
        <v>74</v>
      </c>
      <c r="G59" s="61">
        <v>96787.730564313941</v>
      </c>
      <c r="J59" s="42" t="s">
        <v>83</v>
      </c>
      <c r="K59" s="157">
        <v>24430</v>
      </c>
    </row>
    <row r="61" spans="2:11" ht="15.75" thickBot="1" x14ac:dyDescent="0.3">
      <c r="B61" s="39" t="s">
        <v>158</v>
      </c>
      <c r="C61" s="23"/>
      <c r="K61" s="23"/>
    </row>
    <row r="62" spans="2:11" ht="26.25" x14ac:dyDescent="0.25">
      <c r="B62" s="43" t="s">
        <v>72</v>
      </c>
      <c r="C62" s="158" t="s">
        <v>22</v>
      </c>
      <c r="F62" s="43" t="s">
        <v>72</v>
      </c>
      <c r="G62" s="44" t="s">
        <v>71</v>
      </c>
      <c r="J62" s="43" t="s">
        <v>72</v>
      </c>
      <c r="K62" s="46" t="s">
        <v>30</v>
      </c>
    </row>
    <row r="63" spans="2:11" x14ac:dyDescent="0.25">
      <c r="B63" s="62" t="s">
        <v>74</v>
      </c>
      <c r="C63" s="149">
        <v>2.0254866433522176E-2</v>
      </c>
      <c r="F63" s="38" t="s">
        <v>81</v>
      </c>
      <c r="G63" s="64">
        <v>49568.167596232968</v>
      </c>
      <c r="J63" s="38" t="s">
        <v>0</v>
      </c>
      <c r="K63" s="156">
        <v>11487496</v>
      </c>
    </row>
    <row r="64" spans="2:11" x14ac:dyDescent="0.25">
      <c r="B64" s="34" t="s">
        <v>77</v>
      </c>
      <c r="C64" s="150">
        <v>0.52102730079891379</v>
      </c>
      <c r="F64" s="32" t="s">
        <v>76</v>
      </c>
      <c r="G64" s="59">
        <v>49679.524845789703</v>
      </c>
      <c r="J64" s="34" t="s">
        <v>73</v>
      </c>
      <c r="K64" s="156">
        <v>229867</v>
      </c>
    </row>
    <row r="65" spans="2:11" x14ac:dyDescent="0.25">
      <c r="B65" s="34" t="s">
        <v>73</v>
      </c>
      <c r="C65" s="150">
        <v>0.7231964646245046</v>
      </c>
      <c r="F65" s="34" t="s">
        <v>83</v>
      </c>
      <c r="G65" s="59">
        <v>49963.659826795723</v>
      </c>
      <c r="J65" s="32" t="s">
        <v>74</v>
      </c>
      <c r="K65" s="156">
        <v>1262</v>
      </c>
    </row>
    <row r="66" spans="2:11" x14ac:dyDescent="0.25">
      <c r="B66" s="34" t="s">
        <v>83</v>
      </c>
      <c r="C66" s="150">
        <v>0.78858422456062416</v>
      </c>
      <c r="F66" s="34" t="s">
        <v>75</v>
      </c>
      <c r="G66" s="59">
        <v>50162.592936396679</v>
      </c>
      <c r="J66" s="34" t="s">
        <v>75</v>
      </c>
      <c r="K66" s="156">
        <v>343111</v>
      </c>
    </row>
    <row r="67" spans="2:11" x14ac:dyDescent="0.25">
      <c r="B67" s="34" t="s">
        <v>0</v>
      </c>
      <c r="C67" s="150">
        <v>1</v>
      </c>
      <c r="F67" s="34" t="s">
        <v>78</v>
      </c>
      <c r="G67" s="59">
        <v>51274.775426183092</v>
      </c>
      <c r="J67" s="32" t="s">
        <v>76</v>
      </c>
      <c r="K67" s="156">
        <v>209130</v>
      </c>
    </row>
    <row r="68" spans="2:11" x14ac:dyDescent="0.25">
      <c r="B68" s="34" t="s">
        <v>75</v>
      </c>
      <c r="C68" s="150">
        <v>1.0170046780981985</v>
      </c>
      <c r="F68" s="34" t="s">
        <v>73</v>
      </c>
      <c r="G68" s="59">
        <v>51639.296728107991</v>
      </c>
      <c r="J68" s="34" t="s">
        <v>77</v>
      </c>
      <c r="K68" s="156">
        <v>114873</v>
      </c>
    </row>
    <row r="69" spans="2:11" x14ac:dyDescent="0.25">
      <c r="B69" s="34" t="s">
        <v>80</v>
      </c>
      <c r="C69" s="150">
        <v>1.1396094178081859</v>
      </c>
      <c r="F69" s="34" t="s">
        <v>82</v>
      </c>
      <c r="G69" s="59">
        <v>51906.387185873216</v>
      </c>
      <c r="J69" s="34" t="s">
        <v>78</v>
      </c>
      <c r="K69" s="156">
        <v>431622</v>
      </c>
    </row>
    <row r="70" spans="2:11" x14ac:dyDescent="0.25">
      <c r="B70" s="34" t="s">
        <v>78</v>
      </c>
      <c r="C70" s="150">
        <v>1.2676575217782469</v>
      </c>
      <c r="F70" s="34" t="s">
        <v>79</v>
      </c>
      <c r="G70" s="59">
        <v>53281.205283504321</v>
      </c>
      <c r="J70" s="34" t="s">
        <v>79</v>
      </c>
      <c r="K70" s="156">
        <v>620308</v>
      </c>
    </row>
    <row r="71" spans="2:11" x14ac:dyDescent="0.25">
      <c r="B71" s="34" t="s">
        <v>82</v>
      </c>
      <c r="C71" s="150">
        <v>1.2974559013161315</v>
      </c>
      <c r="F71" s="34" t="s">
        <v>80</v>
      </c>
      <c r="G71" s="59">
        <v>53662.025192031477</v>
      </c>
      <c r="J71" s="34" t="s">
        <v>80</v>
      </c>
      <c r="K71" s="156">
        <v>560455</v>
      </c>
    </row>
    <row r="72" spans="2:11" x14ac:dyDescent="0.25">
      <c r="B72" s="34" t="s">
        <v>81</v>
      </c>
      <c r="C72" s="150">
        <v>1.3150961039062947</v>
      </c>
      <c r="F72" s="34" t="s">
        <v>0</v>
      </c>
      <c r="G72" s="59">
        <v>57525.667521625255</v>
      </c>
      <c r="J72" s="34" t="s">
        <v>81</v>
      </c>
      <c r="K72" s="156">
        <v>207803</v>
      </c>
    </row>
    <row r="73" spans="2:11" x14ac:dyDescent="0.25">
      <c r="B73" s="32" t="s">
        <v>76</v>
      </c>
      <c r="C73" s="150">
        <v>1.3590716924903439</v>
      </c>
      <c r="F73" s="34" t="s">
        <v>77</v>
      </c>
      <c r="G73" s="59">
        <v>66081.207698937083</v>
      </c>
      <c r="J73" s="34" t="s">
        <v>82</v>
      </c>
      <c r="K73" s="156">
        <v>298327</v>
      </c>
    </row>
    <row r="74" spans="2:11" ht="15.75" thickBot="1" x14ac:dyDescent="0.3">
      <c r="B74" s="42" t="s">
        <v>79</v>
      </c>
      <c r="C74" s="152">
        <v>1.40613573966536</v>
      </c>
      <c r="F74" s="151" t="s">
        <v>74</v>
      </c>
      <c r="G74" s="61">
        <v>84276.805863708403</v>
      </c>
      <c r="J74" s="42" t="s">
        <v>83</v>
      </c>
      <c r="K74" s="157">
        <v>49075</v>
      </c>
    </row>
  </sheetData>
  <sortState ref="F64:G75">
    <sortCondition ref="G6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"/>
  <sheetViews>
    <sheetView workbookViewId="0">
      <selection activeCell="R32" sqref="R3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3:N65"/>
  <sheetViews>
    <sheetView workbookViewId="0">
      <pane xSplit="2" topLeftCell="C1" activePane="topRight" state="frozen"/>
      <selection activeCell="E41" sqref="E41"/>
      <selection pane="topRight" activeCell="G11" sqref="G11"/>
    </sheetView>
  </sheetViews>
  <sheetFormatPr defaultColWidth="37.140625" defaultRowHeight="15" x14ac:dyDescent="0.25"/>
  <cols>
    <col min="1" max="1" width="11.42578125" style="2" customWidth="1"/>
    <col min="2" max="2" width="47.28515625" style="10" customWidth="1"/>
    <col min="3" max="3" width="17.42578125" style="11" bestFit="1" customWidth="1"/>
    <col min="4" max="4" width="15.85546875" style="11" bestFit="1" customWidth="1"/>
    <col min="5" max="5" width="13.85546875" style="2" bestFit="1" customWidth="1"/>
    <col min="6" max="6" width="14.85546875" style="2" bestFit="1" customWidth="1"/>
    <col min="7" max="7" width="13.85546875" style="2" bestFit="1" customWidth="1"/>
    <col min="8" max="10" width="14.85546875" style="2" bestFit="1" customWidth="1"/>
    <col min="11" max="11" width="15.85546875" style="2" bestFit="1" customWidth="1"/>
    <col min="12" max="12" width="14.85546875" style="2" bestFit="1" customWidth="1"/>
    <col min="13" max="13" width="15" style="2" customWidth="1"/>
    <col min="14" max="14" width="13.85546875" style="2" customWidth="1"/>
    <col min="15" max="16384" width="37.140625" style="2"/>
  </cols>
  <sheetData>
    <row r="3" spans="2:14" x14ac:dyDescent="0.25">
      <c r="B3" s="105" t="s">
        <v>94</v>
      </c>
      <c r="C3" s="1" t="s">
        <v>0</v>
      </c>
      <c r="D3" s="1" t="s">
        <v>1</v>
      </c>
      <c r="E3" s="1" t="s">
        <v>33</v>
      </c>
      <c r="F3" s="1" t="s">
        <v>34</v>
      </c>
      <c r="G3" s="1" t="s">
        <v>35</v>
      </c>
      <c r="H3" s="1" t="s">
        <v>36</v>
      </c>
      <c r="I3" s="1" t="s">
        <v>37</v>
      </c>
      <c r="J3" s="1" t="s">
        <v>38</v>
      </c>
      <c r="K3" s="1" t="s">
        <v>39</v>
      </c>
      <c r="L3" s="1" t="s">
        <v>40</v>
      </c>
      <c r="M3" s="1" t="s">
        <v>41</v>
      </c>
      <c r="N3" s="1" t="s">
        <v>42</v>
      </c>
    </row>
    <row r="4" spans="2:14" x14ac:dyDescent="0.25">
      <c r="B4" s="3" t="s">
        <v>17</v>
      </c>
      <c r="C4" s="15">
        <v>127820442</v>
      </c>
      <c r="D4" s="15">
        <v>3536676</v>
      </c>
      <c r="E4" s="15">
        <v>693274</v>
      </c>
      <c r="F4" s="15">
        <v>3753934</v>
      </c>
      <c r="G4" s="15">
        <v>1712178</v>
      </c>
      <c r="H4" s="15">
        <v>2453197</v>
      </c>
      <c r="I4" s="15">
        <v>3788581</v>
      </c>
      <c r="J4" s="15">
        <v>4908571</v>
      </c>
      <c r="K4" s="15">
        <v>5472171</v>
      </c>
      <c r="L4" s="15">
        <v>1758204</v>
      </c>
      <c r="M4" s="15">
        <v>2558438</v>
      </c>
      <c r="N4" s="15">
        <v>692448</v>
      </c>
    </row>
    <row r="5" spans="2:14" x14ac:dyDescent="0.25">
      <c r="B5" s="3" t="s">
        <v>46</v>
      </c>
      <c r="C5" s="15">
        <v>2980813</v>
      </c>
      <c r="D5" s="15">
        <v>174504</v>
      </c>
      <c r="E5" s="15">
        <v>210592</v>
      </c>
      <c r="F5" s="15">
        <v>107645</v>
      </c>
      <c r="G5" s="15">
        <v>42374</v>
      </c>
      <c r="H5" s="15">
        <v>139880</v>
      </c>
      <c r="I5" s="15">
        <v>71991</v>
      </c>
      <c r="J5" s="15">
        <v>84620</v>
      </c>
      <c r="K5" s="15">
        <v>109554</v>
      </c>
      <c r="L5" s="15">
        <v>34285</v>
      </c>
      <c r="M5" s="15">
        <v>52365</v>
      </c>
      <c r="N5" s="15">
        <v>24430</v>
      </c>
    </row>
    <row r="6" spans="2:14" x14ac:dyDescent="0.25">
      <c r="B6" s="3" t="s">
        <v>45</v>
      </c>
      <c r="C6" s="15">
        <v>4606001</v>
      </c>
      <c r="D6" s="15">
        <v>140536</v>
      </c>
      <c r="E6" s="15">
        <v>30845</v>
      </c>
      <c r="F6" s="15">
        <v>146349</v>
      </c>
      <c r="G6" s="15">
        <v>87276</v>
      </c>
      <c r="H6" s="15">
        <v>102559</v>
      </c>
      <c r="I6" s="15">
        <v>180441</v>
      </c>
      <c r="J6" s="15">
        <v>129957</v>
      </c>
      <c r="K6" s="15">
        <v>138948</v>
      </c>
      <c r="L6" s="15">
        <v>89935</v>
      </c>
      <c r="M6" s="15">
        <v>89165</v>
      </c>
      <c r="N6" s="15">
        <v>41912</v>
      </c>
    </row>
    <row r="7" spans="2:14" x14ac:dyDescent="0.25">
      <c r="B7" s="5" t="s">
        <v>44</v>
      </c>
      <c r="C7" s="15">
        <v>14032396</v>
      </c>
      <c r="D7" s="15">
        <v>371761</v>
      </c>
      <c r="E7" s="15">
        <v>3900</v>
      </c>
      <c r="F7" s="15">
        <v>415167</v>
      </c>
      <c r="G7" s="15">
        <v>179007</v>
      </c>
      <c r="H7" s="15">
        <v>242196</v>
      </c>
      <c r="I7" s="15">
        <v>433840</v>
      </c>
      <c r="J7" s="15">
        <v>524461</v>
      </c>
      <c r="K7" s="15">
        <v>481352</v>
      </c>
      <c r="L7" s="15">
        <v>210215</v>
      </c>
      <c r="M7" s="15">
        <v>278692</v>
      </c>
      <c r="N7" s="15">
        <v>76337</v>
      </c>
    </row>
    <row r="8" spans="2:14" x14ac:dyDescent="0.25">
      <c r="B8" s="6" t="s">
        <v>12</v>
      </c>
      <c r="C8" s="15">
        <v>1798592</v>
      </c>
      <c r="D8" s="15">
        <v>20332</v>
      </c>
      <c r="E8" s="4"/>
      <c r="F8" s="15">
        <v>29644</v>
      </c>
      <c r="G8" s="15">
        <v>29493</v>
      </c>
      <c r="H8" s="15">
        <v>6499</v>
      </c>
      <c r="I8" s="15">
        <v>31853</v>
      </c>
      <c r="J8" s="15">
        <v>24543</v>
      </c>
      <c r="K8" s="15">
        <v>48777</v>
      </c>
      <c r="L8" s="15">
        <v>12568</v>
      </c>
      <c r="M8" s="15">
        <v>10857</v>
      </c>
      <c r="N8" s="15">
        <v>31088</v>
      </c>
    </row>
    <row r="9" spans="2:14" x14ac:dyDescent="0.25">
      <c r="B9" s="5" t="s">
        <v>2</v>
      </c>
      <c r="C9" s="15">
        <v>5489499</v>
      </c>
      <c r="D9" s="15">
        <v>183147</v>
      </c>
      <c r="E9" s="15">
        <v>10605</v>
      </c>
      <c r="F9" s="15">
        <v>149320</v>
      </c>
      <c r="G9" s="15">
        <v>67822</v>
      </c>
      <c r="H9" s="15">
        <v>142748</v>
      </c>
      <c r="I9" s="15">
        <v>176597</v>
      </c>
      <c r="J9" s="15">
        <v>168952</v>
      </c>
      <c r="K9" s="15">
        <v>216071</v>
      </c>
      <c r="L9" s="15">
        <v>79881</v>
      </c>
      <c r="M9" s="15">
        <v>100929</v>
      </c>
      <c r="N9" s="15">
        <v>32693</v>
      </c>
    </row>
    <row r="10" spans="2:14" x14ac:dyDescent="0.25">
      <c r="B10" s="5" t="s">
        <v>3</v>
      </c>
      <c r="C10" s="15">
        <v>11487496</v>
      </c>
      <c r="D10" s="15">
        <v>229867</v>
      </c>
      <c r="E10" s="15">
        <v>1262</v>
      </c>
      <c r="F10" s="15">
        <v>343111</v>
      </c>
      <c r="G10" s="15">
        <v>209130</v>
      </c>
      <c r="H10" s="15">
        <v>114873</v>
      </c>
      <c r="I10" s="15">
        <v>431622</v>
      </c>
      <c r="J10" s="15">
        <v>620308</v>
      </c>
      <c r="K10" s="15">
        <v>560455</v>
      </c>
      <c r="L10" s="15">
        <v>207803</v>
      </c>
      <c r="M10" s="15">
        <v>298327</v>
      </c>
      <c r="N10" s="15">
        <v>49075</v>
      </c>
    </row>
    <row r="11" spans="2:14" x14ac:dyDescent="0.25">
      <c r="B11" s="5" t="s">
        <v>11</v>
      </c>
      <c r="C11" s="15">
        <v>24442734</v>
      </c>
      <c r="D11" s="15">
        <v>614954</v>
      </c>
      <c r="E11" s="15">
        <v>27108</v>
      </c>
      <c r="F11" s="15">
        <v>801373</v>
      </c>
      <c r="G11" s="15">
        <v>356733</v>
      </c>
      <c r="H11" s="15">
        <v>434398</v>
      </c>
      <c r="I11" s="15">
        <v>711857</v>
      </c>
      <c r="J11" s="15">
        <v>942315</v>
      </c>
      <c r="K11" s="15">
        <v>1069875</v>
      </c>
      <c r="L11" s="15">
        <v>343725</v>
      </c>
      <c r="M11" s="15">
        <v>550998</v>
      </c>
      <c r="N11" s="15">
        <v>131390</v>
      </c>
    </row>
    <row r="12" spans="2:14" x14ac:dyDescent="0.25">
      <c r="B12" s="5" t="s">
        <v>4</v>
      </c>
      <c r="C12" s="15">
        <v>2703886</v>
      </c>
      <c r="D12" s="15">
        <v>76158</v>
      </c>
      <c r="E12" s="15">
        <v>18499</v>
      </c>
      <c r="F12" s="15">
        <v>101343</v>
      </c>
      <c r="G12" s="15">
        <v>26186</v>
      </c>
      <c r="H12" s="15">
        <v>43829</v>
      </c>
      <c r="I12" s="15">
        <v>68132</v>
      </c>
      <c r="J12" s="15">
        <v>77555</v>
      </c>
      <c r="K12" s="15">
        <v>93115</v>
      </c>
      <c r="L12" s="15">
        <v>25833</v>
      </c>
      <c r="M12" s="15">
        <v>44259</v>
      </c>
      <c r="N12" s="15">
        <v>10303</v>
      </c>
    </row>
    <row r="13" spans="2:14" x14ac:dyDescent="0.25">
      <c r="B13" s="5" t="s">
        <v>10</v>
      </c>
      <c r="C13" s="15">
        <v>7401812</v>
      </c>
      <c r="D13" s="15">
        <v>171635</v>
      </c>
      <c r="E13" s="15">
        <v>24470</v>
      </c>
      <c r="F13" s="15">
        <v>200451</v>
      </c>
      <c r="G13" s="15">
        <v>85039</v>
      </c>
      <c r="H13" s="15">
        <v>137875</v>
      </c>
      <c r="I13" s="15">
        <v>193939</v>
      </c>
      <c r="J13" s="15">
        <v>265156</v>
      </c>
      <c r="K13" s="15">
        <v>311400</v>
      </c>
      <c r="L13" s="15">
        <v>91800</v>
      </c>
      <c r="M13" s="15">
        <v>135869</v>
      </c>
      <c r="N13" s="15">
        <v>26440</v>
      </c>
    </row>
    <row r="14" spans="2:14" x14ac:dyDescent="0.25">
      <c r="B14" s="5" t="s">
        <v>9</v>
      </c>
      <c r="C14" s="15">
        <v>16712011</v>
      </c>
      <c r="D14" s="15">
        <v>650770</v>
      </c>
      <c r="E14" s="15">
        <v>143318</v>
      </c>
      <c r="F14" s="15">
        <v>524857</v>
      </c>
      <c r="G14" s="15">
        <v>179391</v>
      </c>
      <c r="H14" s="15">
        <v>386593</v>
      </c>
      <c r="I14" s="15">
        <v>484551</v>
      </c>
      <c r="J14" s="15">
        <v>624278</v>
      </c>
      <c r="K14" s="15">
        <v>688069</v>
      </c>
      <c r="L14" s="15">
        <v>216590</v>
      </c>
      <c r="M14" s="15">
        <v>304393</v>
      </c>
      <c r="N14" s="15">
        <v>60432</v>
      </c>
    </row>
    <row r="15" spans="2:14" x14ac:dyDescent="0.25">
      <c r="B15" s="5" t="s">
        <v>8</v>
      </c>
      <c r="C15" s="15">
        <v>18656160</v>
      </c>
      <c r="D15" s="15">
        <v>433115</v>
      </c>
      <c r="E15" s="15">
        <v>96590</v>
      </c>
      <c r="F15" s="15">
        <v>457988</v>
      </c>
      <c r="G15" s="15">
        <v>235546</v>
      </c>
      <c r="H15" s="15">
        <v>384078</v>
      </c>
      <c r="I15" s="15">
        <v>519162</v>
      </c>
      <c r="J15" s="15">
        <v>820917</v>
      </c>
      <c r="K15" s="15">
        <v>1070774</v>
      </c>
      <c r="L15" s="15">
        <v>190560</v>
      </c>
      <c r="M15" s="15">
        <v>362397</v>
      </c>
      <c r="N15" s="15">
        <v>115220</v>
      </c>
    </row>
    <row r="16" spans="2:14" x14ac:dyDescent="0.25">
      <c r="B16" s="5" t="s">
        <v>7</v>
      </c>
      <c r="C16" s="15">
        <v>13006814</v>
      </c>
      <c r="D16" s="15">
        <v>340878</v>
      </c>
      <c r="E16" s="15">
        <v>59518</v>
      </c>
      <c r="F16" s="15">
        <v>372912</v>
      </c>
      <c r="G16" s="15">
        <v>167298</v>
      </c>
      <c r="H16" s="15">
        <v>229797</v>
      </c>
      <c r="I16" s="15">
        <v>391762</v>
      </c>
      <c r="J16" s="15">
        <v>474861</v>
      </c>
      <c r="K16" s="15">
        <v>500369</v>
      </c>
      <c r="L16" s="15">
        <v>207020</v>
      </c>
      <c r="M16" s="15">
        <v>262027</v>
      </c>
      <c r="N16" s="15">
        <v>72107</v>
      </c>
    </row>
    <row r="17" spans="2:14" x14ac:dyDescent="0.25">
      <c r="B17" s="5" t="s">
        <v>6</v>
      </c>
      <c r="C17" s="15">
        <v>4349563</v>
      </c>
      <c r="D17" s="15">
        <v>125923</v>
      </c>
      <c r="E17" s="15">
        <v>61798</v>
      </c>
      <c r="F17" s="15">
        <v>92340</v>
      </c>
      <c r="G17" s="15">
        <v>46542</v>
      </c>
      <c r="H17" s="15">
        <v>87801</v>
      </c>
      <c r="I17" s="15">
        <v>92145</v>
      </c>
      <c r="J17" s="15">
        <v>148976</v>
      </c>
      <c r="K17" s="15">
        <v>183403</v>
      </c>
      <c r="L17" s="15">
        <v>47990</v>
      </c>
      <c r="M17" s="15">
        <v>67646</v>
      </c>
      <c r="N17" s="15">
        <v>20707</v>
      </c>
    </row>
    <row r="18" spans="2:14" x14ac:dyDescent="0.25">
      <c r="B18" s="5"/>
    </row>
    <row r="19" spans="2:14" x14ac:dyDescent="0.25">
      <c r="B19" s="105" t="s">
        <v>95</v>
      </c>
      <c r="C19" s="1" t="s">
        <v>0</v>
      </c>
      <c r="D19" s="1" t="s">
        <v>1</v>
      </c>
      <c r="E19" s="1" t="s">
        <v>33</v>
      </c>
      <c r="F19" s="1" t="s">
        <v>34</v>
      </c>
      <c r="G19" s="1" t="s">
        <v>35</v>
      </c>
      <c r="H19" s="1" t="s">
        <v>36</v>
      </c>
      <c r="I19" s="1" t="s">
        <v>37</v>
      </c>
      <c r="J19" s="1" t="s">
        <v>38</v>
      </c>
      <c r="K19" s="1" t="s">
        <v>39</v>
      </c>
      <c r="L19" s="1" t="s">
        <v>40</v>
      </c>
      <c r="M19" s="1" t="s">
        <v>41</v>
      </c>
      <c r="N19" s="1" t="s">
        <v>42</v>
      </c>
    </row>
    <row r="20" spans="2:14" x14ac:dyDescent="0.25">
      <c r="B20" s="3" t="s">
        <v>17</v>
      </c>
      <c r="C20" s="9">
        <v>5975675522857</v>
      </c>
      <c r="D20" s="9">
        <v>175599479770</v>
      </c>
      <c r="E20" s="9">
        <v>55600769799</v>
      </c>
      <c r="F20" s="9">
        <v>164793994143</v>
      </c>
      <c r="G20" s="9">
        <v>66294749666</v>
      </c>
      <c r="H20" s="9">
        <v>126926285907</v>
      </c>
      <c r="I20" s="9">
        <v>155784454433</v>
      </c>
      <c r="J20" s="9">
        <v>205118267450</v>
      </c>
      <c r="K20" s="9">
        <v>250257944203</v>
      </c>
      <c r="L20" s="9">
        <v>66025509018</v>
      </c>
      <c r="M20" s="9">
        <v>106360623577</v>
      </c>
      <c r="N20" s="9">
        <v>26088049480</v>
      </c>
    </row>
    <row r="21" spans="2:14" x14ac:dyDescent="0.25">
      <c r="B21" s="3" t="s">
        <v>46</v>
      </c>
      <c r="C21" s="9">
        <v>206265724260</v>
      </c>
      <c r="D21" s="9">
        <v>14489558726</v>
      </c>
      <c r="E21" s="9">
        <v>20382721755</v>
      </c>
      <c r="F21" s="9">
        <v>7175547986</v>
      </c>
      <c r="G21" s="9">
        <v>2373795526</v>
      </c>
      <c r="H21" s="9">
        <v>12437379029</v>
      </c>
      <c r="I21" s="9">
        <v>4240841808</v>
      </c>
      <c r="J21" s="9">
        <v>5604626446</v>
      </c>
      <c r="K21" s="9">
        <v>7069686120</v>
      </c>
      <c r="L21" s="9">
        <v>1991806625</v>
      </c>
      <c r="M21" s="9">
        <v>3474100435</v>
      </c>
      <c r="N21" s="9">
        <v>1579669231</v>
      </c>
    </row>
    <row r="22" spans="2:14" x14ac:dyDescent="0.25">
      <c r="B22" s="3" t="s">
        <v>45</v>
      </c>
      <c r="C22" s="9">
        <v>225510701832</v>
      </c>
      <c r="D22" s="9">
        <v>6234386139</v>
      </c>
      <c r="E22" s="9">
        <v>2194477483</v>
      </c>
      <c r="F22" s="9">
        <v>5762252559</v>
      </c>
      <c r="G22" s="9">
        <v>3631888224</v>
      </c>
      <c r="H22" s="9">
        <v>4881501465</v>
      </c>
      <c r="I22" s="9">
        <v>8037554272</v>
      </c>
      <c r="J22" s="9">
        <v>6578240646</v>
      </c>
      <c r="K22" s="9">
        <v>7186757942</v>
      </c>
      <c r="L22" s="9">
        <v>3722017174</v>
      </c>
      <c r="M22" s="9">
        <v>3528068169</v>
      </c>
      <c r="N22" s="9">
        <v>1650898537</v>
      </c>
    </row>
    <row r="23" spans="2:14" x14ac:dyDescent="0.25">
      <c r="B23" s="5" t="s">
        <v>44</v>
      </c>
      <c r="C23" s="9">
        <v>610314122805</v>
      </c>
      <c r="D23" s="9">
        <v>14838396502</v>
      </c>
      <c r="E23" s="9">
        <v>291741947</v>
      </c>
      <c r="F23" s="9">
        <v>15166527155</v>
      </c>
      <c r="G23" s="9">
        <v>6431429651</v>
      </c>
      <c r="H23" s="9">
        <v>12170982733</v>
      </c>
      <c r="I23" s="9">
        <v>16702523580</v>
      </c>
      <c r="J23" s="9">
        <v>21818514046</v>
      </c>
      <c r="K23" s="9">
        <v>21057598923</v>
      </c>
      <c r="L23" s="9">
        <v>7938053950</v>
      </c>
      <c r="M23" s="9">
        <v>10065740648</v>
      </c>
      <c r="N23" s="9">
        <v>2520760437</v>
      </c>
    </row>
    <row r="24" spans="2:14" x14ac:dyDescent="0.25">
      <c r="B24" s="6" t="s">
        <v>12</v>
      </c>
      <c r="C24" s="9">
        <v>89606434181</v>
      </c>
      <c r="D24" s="9">
        <v>889522061</v>
      </c>
      <c r="E24" s="8"/>
      <c r="F24" s="9">
        <v>939396564</v>
      </c>
      <c r="G24" s="9">
        <v>1708636266</v>
      </c>
      <c r="H24" s="9">
        <v>235733708</v>
      </c>
      <c r="I24" s="9">
        <v>940880495</v>
      </c>
      <c r="J24" s="9">
        <v>1082427127</v>
      </c>
      <c r="K24" s="9">
        <v>2422191537</v>
      </c>
      <c r="L24" s="9">
        <v>383512106</v>
      </c>
      <c r="M24" s="9">
        <v>426513515</v>
      </c>
      <c r="N24" s="9">
        <v>2200791775</v>
      </c>
    </row>
    <row r="25" spans="2:14" x14ac:dyDescent="0.25">
      <c r="B25" s="5" t="s">
        <v>2</v>
      </c>
      <c r="C25" s="9">
        <v>272263267179</v>
      </c>
      <c r="D25" s="9">
        <v>8529522466</v>
      </c>
      <c r="E25" s="9">
        <v>648256144</v>
      </c>
      <c r="F25" s="9">
        <v>6800991746</v>
      </c>
      <c r="G25" s="9">
        <v>2958073596</v>
      </c>
      <c r="H25" s="9">
        <v>7707309420</v>
      </c>
      <c r="I25" s="9">
        <v>7086344260</v>
      </c>
      <c r="J25" s="9">
        <v>7944301214</v>
      </c>
      <c r="K25" s="9">
        <v>11468200355</v>
      </c>
      <c r="L25" s="9">
        <v>3277517725</v>
      </c>
      <c r="M25" s="9">
        <v>4470389897</v>
      </c>
      <c r="N25" s="9">
        <v>1545528080</v>
      </c>
    </row>
    <row r="26" spans="2:14" x14ac:dyDescent="0.25">
      <c r="B26" s="5" t="s">
        <v>3</v>
      </c>
      <c r="C26" s="9">
        <v>660825875552</v>
      </c>
      <c r="D26" s="9">
        <v>11870170221</v>
      </c>
      <c r="E26" s="9">
        <v>106357329</v>
      </c>
      <c r="F26" s="9">
        <v>17211337425</v>
      </c>
      <c r="G26" s="9">
        <v>10389479031</v>
      </c>
      <c r="H26" s="9">
        <v>7590946572</v>
      </c>
      <c r="I26" s="9">
        <v>22131321119</v>
      </c>
      <c r="J26" s="9">
        <v>33050757887</v>
      </c>
      <c r="K26" s="9">
        <v>30075150329</v>
      </c>
      <c r="L26" s="9">
        <v>10300413931</v>
      </c>
      <c r="M26" s="9">
        <v>15485076770</v>
      </c>
      <c r="N26" s="9">
        <v>2451966606</v>
      </c>
    </row>
    <row r="27" spans="2:14" x14ac:dyDescent="0.25">
      <c r="B27" s="5" t="s">
        <v>11</v>
      </c>
      <c r="C27" s="9">
        <v>955919831384</v>
      </c>
      <c r="D27" s="9">
        <v>22750870057</v>
      </c>
      <c r="E27" s="9">
        <v>1299031731</v>
      </c>
      <c r="F27" s="9">
        <v>33029296452</v>
      </c>
      <c r="G27" s="9">
        <v>12548122193</v>
      </c>
      <c r="H27" s="9">
        <v>17375303813</v>
      </c>
      <c r="I27" s="9">
        <v>25502544632</v>
      </c>
      <c r="J27" s="9">
        <v>34166789137</v>
      </c>
      <c r="K27" s="9">
        <v>40075374115</v>
      </c>
      <c r="L27" s="9">
        <v>11528083686</v>
      </c>
      <c r="M27" s="9">
        <v>21061880210</v>
      </c>
      <c r="N27" s="9">
        <v>4277637283</v>
      </c>
    </row>
    <row r="28" spans="2:14" x14ac:dyDescent="0.25">
      <c r="B28" s="5" t="s">
        <v>4</v>
      </c>
      <c r="C28" s="9">
        <v>201155613528</v>
      </c>
      <c r="D28" s="9">
        <v>6027022980</v>
      </c>
      <c r="E28" s="9">
        <v>1908961343</v>
      </c>
      <c r="F28" s="9">
        <v>7549417134</v>
      </c>
      <c r="G28" s="9">
        <v>1140687556</v>
      </c>
      <c r="H28" s="9">
        <v>3177755403</v>
      </c>
      <c r="I28" s="9">
        <v>4195860135</v>
      </c>
      <c r="J28" s="9">
        <v>4413375282</v>
      </c>
      <c r="K28" s="9">
        <v>5917718561</v>
      </c>
      <c r="L28" s="9">
        <v>1308938767</v>
      </c>
      <c r="M28" s="9">
        <v>2392282380</v>
      </c>
      <c r="N28" s="9">
        <v>477348896</v>
      </c>
    </row>
    <row r="29" spans="2:14" x14ac:dyDescent="0.25">
      <c r="B29" s="5" t="s">
        <v>10</v>
      </c>
      <c r="C29" s="9">
        <v>547561860685</v>
      </c>
      <c r="D29" s="9">
        <v>11037143031</v>
      </c>
      <c r="E29" s="9">
        <v>2572407409</v>
      </c>
      <c r="F29" s="9">
        <v>12702659501</v>
      </c>
      <c r="G29" s="9">
        <v>4390398081</v>
      </c>
      <c r="H29" s="9">
        <v>9937544129</v>
      </c>
      <c r="I29" s="9">
        <v>12304268600</v>
      </c>
      <c r="J29" s="9">
        <v>14707071920</v>
      </c>
      <c r="K29" s="9">
        <v>20924803176</v>
      </c>
      <c r="L29" s="9">
        <v>4339243814</v>
      </c>
      <c r="M29" s="9">
        <v>8080734682</v>
      </c>
      <c r="N29" s="9">
        <v>1069772797</v>
      </c>
    </row>
    <row r="30" spans="2:14" x14ac:dyDescent="0.25">
      <c r="B30" s="5" t="s">
        <v>9</v>
      </c>
      <c r="C30" s="9">
        <v>1005146817311</v>
      </c>
      <c r="D30" s="9">
        <v>49380292244</v>
      </c>
      <c r="E30" s="9">
        <v>13949611176</v>
      </c>
      <c r="F30" s="9">
        <v>28324588495</v>
      </c>
      <c r="G30" s="9">
        <v>7512471354</v>
      </c>
      <c r="H30" s="9">
        <v>26058892593</v>
      </c>
      <c r="I30" s="9">
        <v>24859459712</v>
      </c>
      <c r="J30" s="9">
        <v>32558890889</v>
      </c>
      <c r="K30" s="9">
        <v>43679676408</v>
      </c>
      <c r="L30" s="9">
        <v>9287002532</v>
      </c>
      <c r="M30" s="9">
        <v>14443687329</v>
      </c>
      <c r="N30" s="9">
        <v>2415580352</v>
      </c>
    </row>
    <row r="31" spans="2:14" x14ac:dyDescent="0.25">
      <c r="B31" s="5" t="s">
        <v>8</v>
      </c>
      <c r="C31" s="9">
        <v>813474282434</v>
      </c>
      <c r="D31" s="9">
        <v>18799391325</v>
      </c>
      <c r="E31" s="9">
        <v>5387683868</v>
      </c>
      <c r="F31" s="9">
        <v>20086018536</v>
      </c>
      <c r="G31" s="9">
        <v>9516469297</v>
      </c>
      <c r="H31" s="9">
        <v>17890209440</v>
      </c>
      <c r="I31" s="9">
        <v>20753457168</v>
      </c>
      <c r="J31" s="9">
        <v>31963955332</v>
      </c>
      <c r="K31" s="9">
        <v>46596563423</v>
      </c>
      <c r="L31" s="9">
        <v>7497432849</v>
      </c>
      <c r="M31" s="9">
        <v>16143121377</v>
      </c>
      <c r="N31" s="9">
        <v>4244898669</v>
      </c>
    </row>
    <row r="32" spans="2:14" x14ac:dyDescent="0.25">
      <c r="B32" s="5" t="s">
        <v>7</v>
      </c>
      <c r="C32" s="9">
        <v>252169520209</v>
      </c>
      <c r="D32" s="9">
        <v>5979786975</v>
      </c>
      <c r="E32" s="9">
        <v>1930514929</v>
      </c>
      <c r="F32" s="9">
        <v>6717811647</v>
      </c>
      <c r="G32" s="9">
        <v>2427648661</v>
      </c>
      <c r="H32" s="9">
        <v>4451506371</v>
      </c>
      <c r="I32" s="9">
        <v>6480266353</v>
      </c>
      <c r="J32" s="9">
        <v>7377397384</v>
      </c>
      <c r="K32" s="9">
        <v>8728055564</v>
      </c>
      <c r="L32" s="9">
        <v>3178306099</v>
      </c>
      <c r="M32" s="9">
        <v>4868264404</v>
      </c>
      <c r="N32" s="9">
        <v>1086150840</v>
      </c>
    </row>
    <row r="33" spans="2:14" x14ac:dyDescent="0.25">
      <c r="B33" s="5" t="s">
        <v>6</v>
      </c>
      <c r="C33" s="9">
        <v>127745222673</v>
      </c>
      <c r="D33" s="9">
        <v>4650694804</v>
      </c>
      <c r="E33" s="9">
        <v>4568035755</v>
      </c>
      <c r="F33" s="9">
        <v>2770838702</v>
      </c>
      <c r="G33" s="9">
        <v>1248884180</v>
      </c>
      <c r="H33" s="9">
        <v>3005926509</v>
      </c>
      <c r="I33" s="9">
        <v>2509939753</v>
      </c>
      <c r="J33" s="9">
        <v>3798581913</v>
      </c>
      <c r="K33" s="9">
        <v>5055335462</v>
      </c>
      <c r="L33" s="9">
        <v>1273179760</v>
      </c>
      <c r="M33" s="9">
        <v>1886100330</v>
      </c>
      <c r="N33" s="9">
        <v>549212634</v>
      </c>
    </row>
    <row r="35" spans="2:14" x14ac:dyDescent="0.25">
      <c r="B35" s="105" t="s">
        <v>96</v>
      </c>
      <c r="C35" s="1" t="s">
        <v>0</v>
      </c>
      <c r="D35" s="1" t="s">
        <v>1</v>
      </c>
      <c r="E35" s="1" t="s">
        <v>33</v>
      </c>
      <c r="F35" s="1" t="s">
        <v>34</v>
      </c>
      <c r="G35" s="1" t="s">
        <v>35</v>
      </c>
      <c r="H35" s="1" t="s">
        <v>36</v>
      </c>
      <c r="I35" s="1" t="s">
        <v>37</v>
      </c>
      <c r="J35" s="1" t="s">
        <v>38</v>
      </c>
      <c r="K35" s="1" t="s">
        <v>39</v>
      </c>
      <c r="L35" s="1" t="s">
        <v>40</v>
      </c>
      <c r="M35" s="1" t="s">
        <v>41</v>
      </c>
      <c r="N35" s="1" t="s">
        <v>42</v>
      </c>
    </row>
    <row r="36" spans="2:14" x14ac:dyDescent="0.25">
      <c r="B36" s="3" t="s">
        <v>17</v>
      </c>
      <c r="C36" s="7">
        <f t="shared" ref="C36:N36" si="0">C20/C4</f>
        <v>46750.546542915254</v>
      </c>
      <c r="D36" s="7">
        <f t="shared" si="0"/>
        <v>49650.994258450592</v>
      </c>
      <c r="E36" s="7">
        <f t="shared" si="0"/>
        <v>80200.281272628141</v>
      </c>
      <c r="F36" s="7">
        <f t="shared" si="0"/>
        <v>43899.012114491088</v>
      </c>
      <c r="G36" s="7">
        <f t="shared" si="0"/>
        <v>38719.54298326459</v>
      </c>
      <c r="H36" s="7">
        <f t="shared" si="0"/>
        <v>51739.133019892004</v>
      </c>
      <c r="I36" s="7">
        <f t="shared" si="0"/>
        <v>41119.473077914925</v>
      </c>
      <c r="J36" s="7">
        <f t="shared" si="0"/>
        <v>41787.776411912957</v>
      </c>
      <c r="K36" s="7">
        <f t="shared" si="0"/>
        <v>45732.844277527147</v>
      </c>
      <c r="L36" s="7">
        <f t="shared" si="0"/>
        <v>37552.8147006832</v>
      </c>
      <c r="M36" s="7">
        <f t="shared" si="0"/>
        <v>41572.484295886788</v>
      </c>
      <c r="N36" s="7">
        <f t="shared" si="0"/>
        <v>37675.102650307315</v>
      </c>
    </row>
    <row r="37" spans="2:14" x14ac:dyDescent="0.25">
      <c r="B37" s="3" t="s">
        <v>46</v>
      </c>
      <c r="C37" s="7">
        <f t="shared" ref="C37:N37" si="1">C21/C5</f>
        <v>69197.807531032639</v>
      </c>
      <c r="D37" s="7">
        <f t="shared" si="1"/>
        <v>83032.81716178426</v>
      </c>
      <c r="E37" s="7">
        <f t="shared" si="1"/>
        <v>96787.730564313941</v>
      </c>
      <c r="F37" s="7">
        <f t="shared" si="1"/>
        <v>66659.370950810538</v>
      </c>
      <c r="G37" s="7">
        <f t="shared" si="1"/>
        <v>56020.095483079247</v>
      </c>
      <c r="H37" s="7">
        <f t="shared" si="1"/>
        <v>88914.63417929654</v>
      </c>
      <c r="I37" s="7">
        <f t="shared" si="1"/>
        <v>58907.944159686631</v>
      </c>
      <c r="J37" s="7">
        <f t="shared" si="1"/>
        <v>66232.881659182225</v>
      </c>
      <c r="K37" s="7">
        <f t="shared" si="1"/>
        <v>64531.519798455556</v>
      </c>
      <c r="L37" s="7">
        <f t="shared" si="1"/>
        <v>58095.570220212918</v>
      </c>
      <c r="M37" s="7">
        <f t="shared" si="1"/>
        <v>66343.940322734648</v>
      </c>
      <c r="N37" s="7">
        <f t="shared" si="1"/>
        <v>64661.040974212032</v>
      </c>
    </row>
    <row r="38" spans="2:14" x14ac:dyDescent="0.25">
      <c r="B38" s="3" t="s">
        <v>45</v>
      </c>
      <c r="C38" s="7">
        <f t="shared" ref="C38:N38" si="2">C22/C6</f>
        <v>48960.193849719093</v>
      </c>
      <c r="D38" s="7">
        <f t="shared" si="2"/>
        <v>44361.488437126427</v>
      </c>
      <c r="E38" s="7">
        <f t="shared" si="2"/>
        <v>71145.322840006484</v>
      </c>
      <c r="F38" s="7">
        <f t="shared" si="2"/>
        <v>39373.36475821495</v>
      </c>
      <c r="G38" s="7">
        <f t="shared" si="2"/>
        <v>41613.825381548195</v>
      </c>
      <c r="H38" s="7">
        <f t="shared" si="2"/>
        <v>47597.007234859935</v>
      </c>
      <c r="I38" s="7">
        <f t="shared" si="2"/>
        <v>44543.946619670693</v>
      </c>
      <c r="J38" s="7">
        <f t="shared" si="2"/>
        <v>50618.594196541933</v>
      </c>
      <c r="K38" s="7">
        <f t="shared" si="2"/>
        <v>51722.644025102913</v>
      </c>
      <c r="L38" s="7">
        <f t="shared" si="2"/>
        <v>41385.636003780506</v>
      </c>
      <c r="M38" s="7">
        <f t="shared" si="2"/>
        <v>39567.85923849044</v>
      </c>
      <c r="N38" s="7">
        <f t="shared" si="2"/>
        <v>39389.638695361711</v>
      </c>
    </row>
    <row r="39" spans="2:14" x14ac:dyDescent="0.25">
      <c r="B39" s="5" t="s">
        <v>44</v>
      </c>
      <c r="C39" s="7">
        <f t="shared" ref="C39:N39" si="3">C23/C7</f>
        <v>43493.222597552121</v>
      </c>
      <c r="D39" s="7">
        <f t="shared" si="3"/>
        <v>39913.80618730851</v>
      </c>
      <c r="E39" s="7">
        <f t="shared" si="3"/>
        <v>74805.627435897433</v>
      </c>
      <c r="F39" s="7">
        <f t="shared" si="3"/>
        <v>36531.148080170147</v>
      </c>
      <c r="G39" s="7">
        <f t="shared" si="3"/>
        <v>35928.369566553265</v>
      </c>
      <c r="H39" s="7">
        <f t="shared" si="3"/>
        <v>50252.616612165351</v>
      </c>
      <c r="I39" s="7">
        <f t="shared" si="3"/>
        <v>38499.270652775216</v>
      </c>
      <c r="J39" s="7">
        <f t="shared" si="3"/>
        <v>41601.785539820885</v>
      </c>
      <c r="K39" s="7">
        <f t="shared" si="3"/>
        <v>43746.777665824593</v>
      </c>
      <c r="L39" s="7">
        <f t="shared" si="3"/>
        <v>37761.596222914632</v>
      </c>
      <c r="M39" s="7">
        <f t="shared" si="3"/>
        <v>36117.795444433279</v>
      </c>
      <c r="N39" s="7">
        <f t="shared" si="3"/>
        <v>33021.476308998259</v>
      </c>
    </row>
    <row r="40" spans="2:14" x14ac:dyDescent="0.25">
      <c r="B40" s="6" t="s">
        <v>12</v>
      </c>
      <c r="C40" s="7">
        <f t="shared" ref="C40:M49" si="4">C24/C8</f>
        <v>49820.322886457849</v>
      </c>
      <c r="D40" s="7">
        <f t="shared" si="4"/>
        <v>43749.855449537674</v>
      </c>
      <c r="E40" s="7"/>
      <c r="F40" s="7">
        <f t="shared" si="4"/>
        <v>31689.264741600324</v>
      </c>
      <c r="G40" s="7">
        <f t="shared" si="4"/>
        <v>57933.620384498019</v>
      </c>
      <c r="H40" s="7">
        <f t="shared" si="4"/>
        <v>36272.30466225573</v>
      </c>
      <c r="I40" s="7">
        <f t="shared" si="4"/>
        <v>29538.206605343297</v>
      </c>
      <c r="J40" s="7">
        <f t="shared" si="4"/>
        <v>44103.293281179969</v>
      </c>
      <c r="K40" s="7">
        <f t="shared" si="4"/>
        <v>49658.477089611908</v>
      </c>
      <c r="L40" s="7">
        <f t="shared" si="4"/>
        <v>30514.967059197963</v>
      </c>
      <c r="M40" s="7">
        <f t="shared" si="4"/>
        <v>39284.656442847932</v>
      </c>
      <c r="N40" s="7">
        <f t="shared" ref="N40" si="5">N24/N8</f>
        <v>70792.324208697886</v>
      </c>
    </row>
    <row r="41" spans="2:14" x14ac:dyDescent="0.25">
      <c r="B41" s="5" t="s">
        <v>2</v>
      </c>
      <c r="C41" s="7">
        <f t="shared" si="4"/>
        <v>49597.106617379839</v>
      </c>
      <c r="D41" s="7">
        <f t="shared" si="4"/>
        <v>46572.002085756249</v>
      </c>
      <c r="E41" s="7">
        <f t="shared" si="4"/>
        <v>61127.406317774636</v>
      </c>
      <c r="F41" s="7">
        <f t="shared" si="4"/>
        <v>45546.422086793464</v>
      </c>
      <c r="G41" s="7">
        <f t="shared" si="4"/>
        <v>43615.251629264843</v>
      </c>
      <c r="H41" s="7">
        <f t="shared" si="4"/>
        <v>53992.416145935495</v>
      </c>
      <c r="I41" s="7">
        <f t="shared" si="4"/>
        <v>40127.20635118377</v>
      </c>
      <c r="J41" s="7">
        <f t="shared" si="4"/>
        <v>47021.054583550358</v>
      </c>
      <c r="K41" s="7">
        <f t="shared" si="4"/>
        <v>53076.07385998121</v>
      </c>
      <c r="L41" s="7">
        <f t="shared" si="4"/>
        <v>41030.003692993327</v>
      </c>
      <c r="M41" s="7">
        <f t="shared" si="4"/>
        <v>44292.422366217834</v>
      </c>
      <c r="N41" s="7">
        <f t="shared" ref="N41" si="6">N25/N9</f>
        <v>47273.975468754783</v>
      </c>
    </row>
    <row r="42" spans="2:14" x14ac:dyDescent="0.25">
      <c r="B42" s="5" t="s">
        <v>3</v>
      </c>
      <c r="C42" s="7">
        <f t="shared" si="4"/>
        <v>57525.667521625255</v>
      </c>
      <c r="D42" s="7">
        <f t="shared" si="4"/>
        <v>51639.296728107991</v>
      </c>
      <c r="E42" s="7">
        <f t="shared" si="4"/>
        <v>84276.805863708403</v>
      </c>
      <c r="F42" s="7">
        <f t="shared" si="4"/>
        <v>50162.592936396679</v>
      </c>
      <c r="G42" s="7">
        <f t="shared" si="4"/>
        <v>49679.524845789703</v>
      </c>
      <c r="H42" s="7">
        <f t="shared" si="4"/>
        <v>66081.207698937083</v>
      </c>
      <c r="I42" s="7">
        <f t="shared" si="4"/>
        <v>51274.775426183092</v>
      </c>
      <c r="J42" s="7">
        <f t="shared" si="4"/>
        <v>53281.205283504321</v>
      </c>
      <c r="K42" s="7">
        <f t="shared" si="4"/>
        <v>53662.025192031477</v>
      </c>
      <c r="L42" s="7">
        <f t="shared" si="4"/>
        <v>49568.167596232968</v>
      </c>
      <c r="M42" s="7">
        <f t="shared" si="4"/>
        <v>51906.387185873216</v>
      </c>
      <c r="N42" s="7">
        <f t="shared" ref="N42" si="7">N26/N10</f>
        <v>49963.659826795723</v>
      </c>
    </row>
    <row r="43" spans="2:14" x14ac:dyDescent="0.25">
      <c r="B43" s="5" t="s">
        <v>11</v>
      </c>
      <c r="C43" s="7">
        <f t="shared" si="4"/>
        <v>39108.547815641243</v>
      </c>
      <c r="D43" s="7">
        <f t="shared" si="4"/>
        <v>36996.051829892967</v>
      </c>
      <c r="E43" s="7">
        <f t="shared" si="4"/>
        <v>47920.60391766268</v>
      </c>
      <c r="F43" s="7">
        <f t="shared" si="4"/>
        <v>41215.883804420664</v>
      </c>
      <c r="G43" s="7">
        <f t="shared" si="4"/>
        <v>35175.109095598105</v>
      </c>
      <c r="H43" s="7">
        <f t="shared" si="4"/>
        <v>39998.581515108264</v>
      </c>
      <c r="I43" s="7">
        <f t="shared" si="4"/>
        <v>35825.375928030488</v>
      </c>
      <c r="J43" s="7">
        <f t="shared" si="4"/>
        <v>36258.352182656541</v>
      </c>
      <c r="K43" s="7">
        <f t="shared" si="4"/>
        <v>37457.99660240682</v>
      </c>
      <c r="L43" s="7">
        <f t="shared" si="4"/>
        <v>33538.682627100156</v>
      </c>
      <c r="M43" s="7">
        <f t="shared" si="4"/>
        <v>38224.966714942704</v>
      </c>
      <c r="N43" s="7">
        <f t="shared" ref="N43" si="8">N27/N11</f>
        <v>32556.794908288302</v>
      </c>
    </row>
    <row r="44" spans="2:14" x14ac:dyDescent="0.25">
      <c r="B44" s="5" t="s">
        <v>4</v>
      </c>
      <c r="C44" s="7">
        <f t="shared" si="4"/>
        <v>74395.005384102726</v>
      </c>
      <c r="D44" s="7">
        <f t="shared" si="4"/>
        <v>79138.40935948948</v>
      </c>
      <c r="E44" s="7">
        <f t="shared" si="4"/>
        <v>103192.67760419482</v>
      </c>
      <c r="F44" s="7">
        <f t="shared" si="4"/>
        <v>74493.720671383315</v>
      </c>
      <c r="G44" s="7">
        <f t="shared" si="4"/>
        <v>43560.969831207512</v>
      </c>
      <c r="H44" s="7">
        <f t="shared" si="4"/>
        <v>72503.48862625203</v>
      </c>
      <c r="I44" s="7">
        <f t="shared" si="4"/>
        <v>61584.279560265364</v>
      </c>
      <c r="J44" s="7">
        <f t="shared" si="4"/>
        <v>56906.392650377151</v>
      </c>
      <c r="K44" s="7">
        <f t="shared" si="4"/>
        <v>63552.795586103202</v>
      </c>
      <c r="L44" s="7">
        <f t="shared" si="4"/>
        <v>50669.251229048117</v>
      </c>
      <c r="M44" s="7">
        <f t="shared" si="4"/>
        <v>54051.885040330781</v>
      </c>
      <c r="N44" s="7">
        <f t="shared" ref="N44" si="9">N28/N12</f>
        <v>46331.058526642722</v>
      </c>
    </row>
    <row r="45" spans="2:14" x14ac:dyDescent="0.25">
      <c r="B45" s="5" t="s">
        <v>10</v>
      </c>
      <c r="C45" s="7">
        <f t="shared" si="4"/>
        <v>73976.731736093818</v>
      </c>
      <c r="D45" s="7">
        <f t="shared" si="4"/>
        <v>64305.899327060331</v>
      </c>
      <c r="E45" s="7">
        <f t="shared" si="4"/>
        <v>105124.94519820188</v>
      </c>
      <c r="F45" s="7">
        <f t="shared" si="4"/>
        <v>63370.39725918055</v>
      </c>
      <c r="G45" s="7">
        <f t="shared" si="4"/>
        <v>51628.053963475584</v>
      </c>
      <c r="H45" s="7">
        <f t="shared" si="4"/>
        <v>72076.476003626478</v>
      </c>
      <c r="I45" s="7">
        <f t="shared" si="4"/>
        <v>63444.013839403109</v>
      </c>
      <c r="J45" s="7">
        <f t="shared" si="4"/>
        <v>55465.733077886223</v>
      </c>
      <c r="K45" s="7">
        <f t="shared" si="4"/>
        <v>67195.899730250487</v>
      </c>
      <c r="L45" s="7">
        <f t="shared" si="4"/>
        <v>47268.4511328976</v>
      </c>
      <c r="M45" s="7">
        <f t="shared" si="4"/>
        <v>59474.454673251443</v>
      </c>
      <c r="N45" s="7">
        <f t="shared" ref="N45" si="10">N29/N13</f>
        <v>40460.393229954614</v>
      </c>
    </row>
    <row r="46" spans="2:14" x14ac:dyDescent="0.25">
      <c r="B46" s="5" t="s">
        <v>9</v>
      </c>
      <c r="C46" s="7">
        <f t="shared" si="4"/>
        <v>60145.174468291101</v>
      </c>
      <c r="D46" s="7">
        <f t="shared" si="4"/>
        <v>75879.792006392425</v>
      </c>
      <c r="E46" s="7">
        <f t="shared" si="4"/>
        <v>97333.28106727697</v>
      </c>
      <c r="F46" s="7">
        <f t="shared" si="4"/>
        <v>53966.29652457717</v>
      </c>
      <c r="G46" s="7">
        <f t="shared" si="4"/>
        <v>41877.637975149257</v>
      </c>
      <c r="H46" s="7">
        <f t="shared" si="4"/>
        <v>67406.52984663457</v>
      </c>
      <c r="I46" s="7">
        <f t="shared" si="4"/>
        <v>51304.113936407106</v>
      </c>
      <c r="J46" s="7">
        <f t="shared" si="4"/>
        <v>52154.474271077946</v>
      </c>
      <c r="K46" s="7">
        <f t="shared" si="4"/>
        <v>63481.535148364484</v>
      </c>
      <c r="L46" s="7">
        <f t="shared" si="4"/>
        <v>42878.260916939842</v>
      </c>
      <c r="M46" s="7">
        <f t="shared" si="4"/>
        <v>47450.786742796321</v>
      </c>
      <c r="N46" s="7">
        <f t="shared" ref="N46" si="11">N30/N14</f>
        <v>39971.87503309505</v>
      </c>
    </row>
    <row r="47" spans="2:14" x14ac:dyDescent="0.25">
      <c r="B47" s="5" t="s">
        <v>8</v>
      </c>
      <c r="C47" s="7">
        <f t="shared" si="4"/>
        <v>43603.521969901631</v>
      </c>
      <c r="D47" s="7">
        <f t="shared" si="4"/>
        <v>43405.080232732646</v>
      </c>
      <c r="E47" s="7">
        <f t="shared" si="4"/>
        <v>55778.899140697795</v>
      </c>
      <c r="F47" s="7">
        <f t="shared" si="4"/>
        <v>43857.084762046165</v>
      </c>
      <c r="G47" s="7">
        <f t="shared" si="4"/>
        <v>40401.744444821816</v>
      </c>
      <c r="H47" s="7">
        <f t="shared" si="4"/>
        <v>46579.625596883969</v>
      </c>
      <c r="I47" s="7">
        <f t="shared" si="4"/>
        <v>39974.915667941801</v>
      </c>
      <c r="J47" s="7">
        <f t="shared" si="4"/>
        <v>38936.89049197422</v>
      </c>
      <c r="K47" s="7">
        <f t="shared" si="4"/>
        <v>43516.71167118365</v>
      </c>
      <c r="L47" s="7">
        <f t="shared" si="4"/>
        <v>39344.211004408062</v>
      </c>
      <c r="M47" s="7">
        <f t="shared" si="4"/>
        <v>44545.405665609818</v>
      </c>
      <c r="N47" s="7">
        <f t="shared" ref="N47" si="12">N31/N15</f>
        <v>36841.682598507206</v>
      </c>
    </row>
    <row r="48" spans="2:14" x14ac:dyDescent="0.25">
      <c r="B48" s="5" t="s">
        <v>7</v>
      </c>
      <c r="C48" s="7">
        <f t="shared" si="4"/>
        <v>19387.493371474367</v>
      </c>
      <c r="D48" s="7">
        <f t="shared" si="4"/>
        <v>17542.308318518648</v>
      </c>
      <c r="E48" s="7">
        <f t="shared" si="4"/>
        <v>32435.816542894587</v>
      </c>
      <c r="F48" s="7">
        <f t="shared" si="4"/>
        <v>18014.468955142231</v>
      </c>
      <c r="G48" s="7">
        <f t="shared" si="4"/>
        <v>14510.924583677031</v>
      </c>
      <c r="H48" s="7">
        <f t="shared" si="4"/>
        <v>19371.472956566013</v>
      </c>
      <c r="I48" s="7">
        <f t="shared" si="4"/>
        <v>16541.334670029253</v>
      </c>
      <c r="J48" s="7">
        <f t="shared" si="4"/>
        <v>15535.909211327104</v>
      </c>
      <c r="K48" s="7">
        <f t="shared" si="4"/>
        <v>17443.238018342465</v>
      </c>
      <c r="L48" s="7">
        <f t="shared" si="4"/>
        <v>15352.652395903777</v>
      </c>
      <c r="M48" s="7">
        <f t="shared" si="4"/>
        <v>18579.247192083258</v>
      </c>
      <c r="N48" s="7">
        <f t="shared" ref="N48" si="13">N32/N16</f>
        <v>15063.042977796886</v>
      </c>
    </row>
    <row r="49" spans="2:14" x14ac:dyDescent="0.25">
      <c r="B49" s="5" t="s">
        <v>6</v>
      </c>
      <c r="C49" s="7">
        <f t="shared" si="4"/>
        <v>29369.668325990449</v>
      </c>
      <c r="D49" s="7">
        <f t="shared" si="4"/>
        <v>36932.846294958028</v>
      </c>
      <c r="E49" s="7">
        <f t="shared" si="4"/>
        <v>73918.828360141109</v>
      </c>
      <c r="F49" s="7">
        <f t="shared" si="4"/>
        <v>30006.916850768899</v>
      </c>
      <c r="G49" s="7">
        <f t="shared" si="4"/>
        <v>26833.487602595505</v>
      </c>
      <c r="H49" s="7">
        <f t="shared" si="4"/>
        <v>34235.675094816688</v>
      </c>
      <c r="I49" s="7">
        <f t="shared" si="4"/>
        <v>27239.02276846275</v>
      </c>
      <c r="J49" s="7">
        <f t="shared" si="4"/>
        <v>25497.945393888949</v>
      </c>
      <c r="K49" s="7">
        <f t="shared" si="4"/>
        <v>27564.082714023218</v>
      </c>
      <c r="L49" s="7">
        <f t="shared" si="4"/>
        <v>26530.105438633047</v>
      </c>
      <c r="M49" s="7">
        <f t="shared" si="4"/>
        <v>27881.919551784289</v>
      </c>
      <c r="N49" s="7">
        <f t="shared" ref="N49" si="14">N33/N17</f>
        <v>26523.042159656154</v>
      </c>
    </row>
    <row r="51" spans="2:14" x14ac:dyDescent="0.25">
      <c r="B51" s="105" t="s">
        <v>97</v>
      </c>
      <c r="C51" s="1" t="s">
        <v>0</v>
      </c>
      <c r="D51" s="1" t="s">
        <v>1</v>
      </c>
      <c r="E51" s="1" t="s">
        <v>33</v>
      </c>
      <c r="F51" s="1" t="s">
        <v>34</v>
      </c>
      <c r="G51" s="1" t="s">
        <v>35</v>
      </c>
      <c r="H51" s="1" t="s">
        <v>36</v>
      </c>
      <c r="I51" s="1" t="s">
        <v>37</v>
      </c>
      <c r="J51" s="1" t="s">
        <v>38</v>
      </c>
      <c r="K51" s="1" t="s">
        <v>39</v>
      </c>
      <c r="L51" s="1" t="s">
        <v>40</v>
      </c>
      <c r="M51" s="1" t="s">
        <v>41</v>
      </c>
      <c r="N51" s="1" t="s">
        <v>42</v>
      </c>
    </row>
    <row r="52" spans="2:14" x14ac:dyDescent="0.25">
      <c r="B52" s="3" t="s">
        <v>17</v>
      </c>
      <c r="C52" s="19">
        <f t="shared" ref="C52:N52" si="15">(C4/C$4)/($C4/$C$4)</f>
        <v>1</v>
      </c>
      <c r="D52" s="19">
        <f t="shared" si="15"/>
        <v>1</v>
      </c>
      <c r="E52" s="19">
        <f t="shared" si="15"/>
        <v>1</v>
      </c>
      <c r="F52" s="19">
        <f t="shared" si="15"/>
        <v>1</v>
      </c>
      <c r="G52" s="19">
        <f t="shared" si="15"/>
        <v>1</v>
      </c>
      <c r="H52" s="19">
        <f t="shared" si="15"/>
        <v>1</v>
      </c>
      <c r="I52" s="19">
        <f t="shared" si="15"/>
        <v>1</v>
      </c>
      <c r="J52" s="19">
        <f t="shared" si="15"/>
        <v>1</v>
      </c>
      <c r="K52" s="19">
        <f t="shared" si="15"/>
        <v>1</v>
      </c>
      <c r="L52" s="19">
        <f t="shared" si="15"/>
        <v>1</v>
      </c>
      <c r="M52" s="19">
        <f t="shared" si="15"/>
        <v>1</v>
      </c>
      <c r="N52" s="19">
        <f t="shared" si="15"/>
        <v>1</v>
      </c>
    </row>
    <row r="53" spans="2:14" x14ac:dyDescent="0.25">
      <c r="B53" s="3" t="s">
        <v>46</v>
      </c>
      <c r="C53" s="19">
        <f t="shared" ref="C53:N53" si="16">(C5/C$4)/($C5/$C$4)</f>
        <v>1</v>
      </c>
      <c r="D53" s="19">
        <f t="shared" si="16"/>
        <v>2.1158052696012657</v>
      </c>
      <c r="E53" s="19">
        <f t="shared" si="16"/>
        <v>13.02574402611687</v>
      </c>
      <c r="F53" s="19">
        <f t="shared" si="16"/>
        <v>1.2296253632561756</v>
      </c>
      <c r="G53" s="19">
        <f t="shared" si="16"/>
        <v>1.0612461633781176</v>
      </c>
      <c r="H53" s="19">
        <f t="shared" si="16"/>
        <v>2.445055840801404</v>
      </c>
      <c r="I53" s="19">
        <f t="shared" si="16"/>
        <v>0.81483037981308115</v>
      </c>
      <c r="J53" s="19">
        <f t="shared" si="16"/>
        <v>0.73923671277515191</v>
      </c>
      <c r="K53" s="19">
        <f t="shared" si="16"/>
        <v>0.85848786803510713</v>
      </c>
      <c r="L53" s="19">
        <f t="shared" si="16"/>
        <v>0.83618134327367299</v>
      </c>
      <c r="M53" s="19">
        <f t="shared" si="16"/>
        <v>0.87767109229398887</v>
      </c>
      <c r="N53" s="19">
        <f t="shared" si="16"/>
        <v>1.5128709550415331</v>
      </c>
    </row>
    <row r="54" spans="2:14" x14ac:dyDescent="0.25">
      <c r="B54" s="3" t="s">
        <v>45</v>
      </c>
      <c r="C54" s="19">
        <f t="shared" ref="C54:N54" si="17">(C6/C$4)/($C6/$C$4)</f>
        <v>1</v>
      </c>
      <c r="D54" s="19">
        <f t="shared" si="17"/>
        <v>1.1027285025937603</v>
      </c>
      <c r="E54" s="19">
        <f t="shared" si="17"/>
        <v>1.2346849334492769</v>
      </c>
      <c r="F54" s="19">
        <f t="shared" si="17"/>
        <v>1.0818808001460534</v>
      </c>
      <c r="G54" s="19">
        <f t="shared" si="17"/>
        <v>1.4145627198093995</v>
      </c>
      <c r="H54" s="19">
        <f t="shared" si="17"/>
        <v>1.1601593374705106</v>
      </c>
      <c r="I54" s="19">
        <f t="shared" si="17"/>
        <v>1.3217062249738842</v>
      </c>
      <c r="J54" s="19">
        <f t="shared" si="17"/>
        <v>0.73471835070604263</v>
      </c>
      <c r="K54" s="19">
        <f t="shared" si="17"/>
        <v>0.70464265099402701</v>
      </c>
      <c r="L54" s="19">
        <f t="shared" si="17"/>
        <v>1.41950119447836</v>
      </c>
      <c r="M54" s="19">
        <f t="shared" si="17"/>
        <v>0.9671543823922526</v>
      </c>
      <c r="N54" s="19">
        <f t="shared" si="17"/>
        <v>1.6796836982094638</v>
      </c>
    </row>
    <row r="55" spans="2:14" x14ac:dyDescent="0.25">
      <c r="B55" s="5" t="s">
        <v>44</v>
      </c>
      <c r="C55" s="19">
        <f t="shared" ref="C55:N55" si="18">(C7/C$4)/($C7/$C$4)</f>
        <v>1</v>
      </c>
      <c r="D55" s="19">
        <f t="shared" si="18"/>
        <v>0.95749614742544686</v>
      </c>
      <c r="E55" s="19">
        <f t="shared" si="18"/>
        <v>5.1242248327844749E-2</v>
      </c>
      <c r="F55" s="19">
        <f t="shared" si="18"/>
        <v>1.0074063311392656</v>
      </c>
      <c r="G55" s="19">
        <f t="shared" si="18"/>
        <v>0.95233464673992752</v>
      </c>
      <c r="H55" s="19">
        <f t="shared" si="18"/>
        <v>0.89929675054070812</v>
      </c>
      <c r="I55" s="19">
        <f t="shared" si="18"/>
        <v>1.0430893165830146</v>
      </c>
      <c r="J55" s="19">
        <f t="shared" si="18"/>
        <v>0.97325491206834214</v>
      </c>
      <c r="K55" s="19">
        <f t="shared" si="18"/>
        <v>0.80125656938989809</v>
      </c>
      <c r="L55" s="19">
        <f t="shared" si="18"/>
        <v>1.0890878704356302</v>
      </c>
      <c r="M55" s="19">
        <f t="shared" si="18"/>
        <v>0.99224310136182237</v>
      </c>
      <c r="N55" s="19">
        <f t="shared" si="18"/>
        <v>1.0041911880057366</v>
      </c>
    </row>
    <row r="56" spans="2:14" x14ac:dyDescent="0.25">
      <c r="B56" s="6" t="s">
        <v>12</v>
      </c>
      <c r="C56" s="19">
        <f t="shared" ref="C56:M56" si="19">(C8/C$4)/($C8/$C$4)</f>
        <v>1</v>
      </c>
      <c r="D56" s="19">
        <f t="shared" si="19"/>
        <v>0.40855683771316897</v>
      </c>
      <c r="E56" s="19">
        <f t="shared" si="19"/>
        <v>0</v>
      </c>
      <c r="F56" s="19">
        <f t="shared" si="19"/>
        <v>0.56120021590333591</v>
      </c>
      <c r="G56" s="19">
        <f t="shared" si="19"/>
        <v>1.2241586227123014</v>
      </c>
      <c r="H56" s="19">
        <f t="shared" si="19"/>
        <v>0.18827028050720027</v>
      </c>
      <c r="I56" s="19">
        <f t="shared" si="19"/>
        <v>0.59750483275769506</v>
      </c>
      <c r="J56" s="19">
        <f t="shared" si="19"/>
        <v>0.35533683338801608</v>
      </c>
      <c r="K56" s="19">
        <f t="shared" si="19"/>
        <v>0.63346566922628522</v>
      </c>
      <c r="L56" s="19">
        <f t="shared" si="19"/>
        <v>0.5080009984790167</v>
      </c>
      <c r="M56" s="19">
        <f t="shared" si="19"/>
        <v>0.30158004279757178</v>
      </c>
      <c r="N56" s="19">
        <f t="shared" ref="N56" si="20">(N8/N$4)/($C8/$C$4)</f>
        <v>3.1906067206245217</v>
      </c>
    </row>
    <row r="57" spans="2:14" x14ac:dyDescent="0.25">
      <c r="B57" s="5" t="s">
        <v>2</v>
      </c>
      <c r="C57" s="19">
        <f t="shared" ref="C57:M57" si="21">(C9/C$4)/($C9/$C$4)</f>
        <v>1</v>
      </c>
      <c r="D57" s="19">
        <f t="shared" si="21"/>
        <v>1.20579127935092</v>
      </c>
      <c r="E57" s="19">
        <f t="shared" si="21"/>
        <v>0.35618314514951133</v>
      </c>
      <c r="F57" s="19">
        <f t="shared" si="21"/>
        <v>0.92618758058772876</v>
      </c>
      <c r="G57" s="19">
        <f t="shared" si="21"/>
        <v>0.92233626485429787</v>
      </c>
      <c r="H57" s="19">
        <f t="shared" si="21"/>
        <v>1.3548936643379035</v>
      </c>
      <c r="I57" s="19">
        <f t="shared" si="21"/>
        <v>1.0853613429482225</v>
      </c>
      <c r="J57" s="19">
        <f t="shared" si="21"/>
        <v>0.80144895071633526</v>
      </c>
      <c r="K57" s="19">
        <f t="shared" si="21"/>
        <v>0.91939984540272623</v>
      </c>
      <c r="L57" s="19">
        <f t="shared" si="21"/>
        <v>1.0578932204120024</v>
      </c>
      <c r="M57" s="19">
        <f t="shared" si="21"/>
        <v>0.9185624292107355</v>
      </c>
      <c r="N57" s="19">
        <f t="shared" ref="N57" si="22">(N9/N$4)/($C9/$C$4)</f>
        <v>1.0993480589226432</v>
      </c>
    </row>
    <row r="58" spans="2:14" x14ac:dyDescent="0.25">
      <c r="B58" s="5" t="s">
        <v>3</v>
      </c>
      <c r="C58" s="19">
        <f t="shared" ref="C58:M58" si="23">(C10/C$4)/($C10/$C$4)</f>
        <v>1</v>
      </c>
      <c r="D58" s="19">
        <f t="shared" si="23"/>
        <v>0.7231964646245046</v>
      </c>
      <c r="E58" s="19">
        <f t="shared" si="23"/>
        <v>2.0254866433522176E-2</v>
      </c>
      <c r="F58" s="19">
        <f t="shared" si="23"/>
        <v>1.0170046780981985</v>
      </c>
      <c r="G58" s="19">
        <f t="shared" si="23"/>
        <v>1.3590716924903439</v>
      </c>
      <c r="H58" s="19">
        <f t="shared" si="23"/>
        <v>0.52102730079891379</v>
      </c>
      <c r="I58" s="19">
        <f t="shared" si="23"/>
        <v>1.2676575217782469</v>
      </c>
      <c r="J58" s="19">
        <f t="shared" si="23"/>
        <v>1.40613573966536</v>
      </c>
      <c r="K58" s="19">
        <f t="shared" si="23"/>
        <v>1.1396094178081859</v>
      </c>
      <c r="L58" s="19">
        <f t="shared" si="23"/>
        <v>1.3150961039062947</v>
      </c>
      <c r="M58" s="19">
        <f t="shared" si="23"/>
        <v>1.2974559013161315</v>
      </c>
      <c r="N58" s="19">
        <f t="shared" ref="N58" si="24">(N10/N$4)/($C10/$C$4)</f>
        <v>0.78858422456062416</v>
      </c>
    </row>
    <row r="59" spans="2:14" x14ac:dyDescent="0.25">
      <c r="B59" s="5" t="s">
        <v>11</v>
      </c>
      <c r="C59" s="19">
        <f t="shared" ref="C59:M59" si="25">(C11/C$4)/($C11/$C$4)</f>
        <v>1</v>
      </c>
      <c r="D59" s="19">
        <f t="shared" si="25"/>
        <v>0.90928052383773972</v>
      </c>
      <c r="E59" s="19">
        <f t="shared" si="25"/>
        <v>0.20447635619638374</v>
      </c>
      <c r="F59" s="19">
        <f t="shared" si="25"/>
        <v>1.1163454501568995</v>
      </c>
      <c r="G59" s="19">
        <f t="shared" si="25"/>
        <v>1.0895443353862835</v>
      </c>
      <c r="H59" s="19">
        <f t="shared" si="25"/>
        <v>0.92598920882768088</v>
      </c>
      <c r="I59" s="19">
        <f t="shared" si="25"/>
        <v>0.98257727716428445</v>
      </c>
      <c r="J59" s="19">
        <f t="shared" si="25"/>
        <v>1.0039025574377074</v>
      </c>
      <c r="K59" s="19">
        <f t="shared" si="25"/>
        <v>1.0224072315730481</v>
      </c>
      <c r="L59" s="19">
        <f t="shared" si="25"/>
        <v>1.0223330250938052</v>
      </c>
      <c r="M59" s="19">
        <f t="shared" si="25"/>
        <v>1.1262262845811293</v>
      </c>
      <c r="N59" s="19">
        <f t="shared" ref="N59" si="26">(N11/N$4)/($C11/$C$4)</f>
        <v>0.99226044879143793</v>
      </c>
    </row>
    <row r="60" spans="2:14" x14ac:dyDescent="0.25">
      <c r="B60" s="5" t="s">
        <v>4</v>
      </c>
      <c r="C60" s="19">
        <f t="shared" ref="C60:M60" si="27">(C12/C$4)/($C12/$C$4)</f>
        <v>1</v>
      </c>
      <c r="D60" s="19">
        <f t="shared" si="27"/>
        <v>1.0179634689363541</v>
      </c>
      <c r="E60" s="19">
        <f t="shared" si="27"/>
        <v>1.2614071175387949</v>
      </c>
      <c r="F60" s="19">
        <f t="shared" si="27"/>
        <v>1.2762009436266106</v>
      </c>
      <c r="G60" s="19">
        <f t="shared" si="27"/>
        <v>0.72298983110878412</v>
      </c>
      <c r="H60" s="19">
        <f t="shared" si="27"/>
        <v>0.84458054828047913</v>
      </c>
      <c r="I60" s="19">
        <f t="shared" si="27"/>
        <v>0.85013226394406838</v>
      </c>
      <c r="J60" s="19">
        <f t="shared" si="27"/>
        <v>0.74690722901051088</v>
      </c>
      <c r="K60" s="19">
        <f t="shared" si="27"/>
        <v>0.80439974687811622</v>
      </c>
      <c r="L60" s="19">
        <f t="shared" si="27"/>
        <v>0.69457239385294545</v>
      </c>
      <c r="M60" s="19">
        <f t="shared" si="27"/>
        <v>0.81778405414141897</v>
      </c>
      <c r="N60" s="19">
        <f t="shared" ref="N60" si="28">(N12/N$4)/($C12/$C$4)</f>
        <v>0.70337750111981789</v>
      </c>
    </row>
    <row r="61" spans="2:14" x14ac:dyDescent="0.25">
      <c r="B61" s="5" t="s">
        <v>10</v>
      </c>
      <c r="C61" s="19">
        <f t="shared" ref="C61:M61" si="29">(C13/C$4)/($C13/$C$4)</f>
        <v>1</v>
      </c>
      <c r="D61" s="19">
        <f t="shared" si="29"/>
        <v>0.83805562209100315</v>
      </c>
      <c r="E61" s="19">
        <f t="shared" si="29"/>
        <v>0.60952471644327422</v>
      </c>
      <c r="F61" s="19">
        <f t="shared" si="29"/>
        <v>0.92211239370352727</v>
      </c>
      <c r="G61" s="19">
        <f t="shared" si="29"/>
        <v>0.85769227183363794</v>
      </c>
      <c r="H61" s="19">
        <f t="shared" si="29"/>
        <v>0.97054430452227036</v>
      </c>
      <c r="I61" s="19">
        <f t="shared" si="29"/>
        <v>0.88399709910635382</v>
      </c>
      <c r="J61" s="19">
        <f t="shared" si="29"/>
        <v>0.93284319223797019</v>
      </c>
      <c r="K61" s="19">
        <f t="shared" si="29"/>
        <v>0.98270058107363956</v>
      </c>
      <c r="L61" s="19">
        <f t="shared" si="29"/>
        <v>0.90164521503752026</v>
      </c>
      <c r="M61" s="19">
        <f t="shared" si="29"/>
        <v>0.91708110770612472</v>
      </c>
      <c r="N61" s="19">
        <f t="shared" ref="N61" si="30">(N13/N$4)/($C13/$C$4)</f>
        <v>0.65938118458096118</v>
      </c>
    </row>
    <row r="62" spans="2:14" x14ac:dyDescent="0.25">
      <c r="B62" s="5" t="s">
        <v>9</v>
      </c>
      <c r="C62" s="19">
        <f t="shared" ref="C62:M62" si="31">(C14/C$4)/($C14/$C$4)</f>
        <v>1</v>
      </c>
      <c r="D62" s="19">
        <f t="shared" si="31"/>
        <v>1.407355617503167</v>
      </c>
      <c r="E62" s="19">
        <f t="shared" si="31"/>
        <v>1.581129450660153</v>
      </c>
      <c r="F62" s="19">
        <f t="shared" si="31"/>
        <v>1.0693649937632426</v>
      </c>
      <c r="G62" s="19">
        <f t="shared" si="31"/>
        <v>0.80135202835195296</v>
      </c>
      <c r="H62" s="19">
        <f t="shared" si="31"/>
        <v>1.2052944680590336</v>
      </c>
      <c r="I62" s="19">
        <f t="shared" si="31"/>
        <v>0.97821545365678775</v>
      </c>
      <c r="J62" s="19">
        <f t="shared" si="31"/>
        <v>0.97273502862135131</v>
      </c>
      <c r="K62" s="19">
        <f t="shared" si="31"/>
        <v>0.96170956106895333</v>
      </c>
      <c r="L62" s="19">
        <f t="shared" si="31"/>
        <v>0.94219487956894965</v>
      </c>
      <c r="M62" s="19">
        <f t="shared" si="31"/>
        <v>0.90997899186806119</v>
      </c>
      <c r="N62" s="19">
        <f t="shared" ref="N62" si="32">(N14/N$4)/($C14/$C$4)</f>
        <v>0.66750020654368658</v>
      </c>
    </row>
    <row r="63" spans="2:14" x14ac:dyDescent="0.25">
      <c r="B63" s="5" t="s">
        <v>8</v>
      </c>
      <c r="C63" s="19">
        <f t="shared" ref="C63:M63" si="33">(C15/C$4)/($C15/$C$4)</f>
        <v>1</v>
      </c>
      <c r="D63" s="19">
        <f t="shared" si="33"/>
        <v>0.8390464550016048</v>
      </c>
      <c r="E63" s="19">
        <f t="shared" si="33"/>
        <v>0.95456456867637796</v>
      </c>
      <c r="F63" s="19">
        <f t="shared" si="33"/>
        <v>0.83588305913071603</v>
      </c>
      <c r="G63" s="19">
        <f t="shared" si="33"/>
        <v>0.94255104304734705</v>
      </c>
      <c r="H63" s="19">
        <f t="shared" si="33"/>
        <v>1.0726673552581092</v>
      </c>
      <c r="I63" s="19">
        <f t="shared" si="33"/>
        <v>0.93886765452598064</v>
      </c>
      <c r="J63" s="19">
        <f t="shared" si="33"/>
        <v>1.145835384152746</v>
      </c>
      <c r="K63" s="19">
        <f t="shared" si="33"/>
        <v>1.3406524753652038</v>
      </c>
      <c r="L63" s="19">
        <f t="shared" si="33"/>
        <v>0.74257536548602365</v>
      </c>
      <c r="M63" s="19">
        <f t="shared" si="33"/>
        <v>0.97048260210213777</v>
      </c>
      <c r="N63" s="19">
        <f t="shared" ref="N63" si="34">(N15/N$4)/($C15/$C$4)</f>
        <v>1.1400365178079037</v>
      </c>
    </row>
    <row r="64" spans="2:14" x14ac:dyDescent="0.25">
      <c r="B64" s="5" t="s">
        <v>7</v>
      </c>
      <c r="C64" s="19">
        <f t="shared" ref="C64:M64" si="35">(C16/C$4)/($C16/$C$4)</f>
        <v>1</v>
      </c>
      <c r="D64" s="19">
        <f t="shared" si="35"/>
        <v>0.94718122963742535</v>
      </c>
      <c r="E64" s="19">
        <f t="shared" si="35"/>
        <v>0.84367037854620663</v>
      </c>
      <c r="F64" s="19">
        <f t="shared" si="35"/>
        <v>0.97622317026183825</v>
      </c>
      <c r="G64" s="19">
        <f t="shared" si="35"/>
        <v>0.96022104895860105</v>
      </c>
      <c r="H64" s="19">
        <f t="shared" si="35"/>
        <v>0.9205371393955033</v>
      </c>
      <c r="I64" s="19">
        <f t="shared" si="35"/>
        <v>1.0161904670221145</v>
      </c>
      <c r="J64" s="19">
        <f t="shared" si="35"/>
        <v>0.95069412633944994</v>
      </c>
      <c r="K64" s="19">
        <f t="shared" si="35"/>
        <v>0.89858697756785622</v>
      </c>
      <c r="L64" s="19">
        <f t="shared" si="35"/>
        <v>1.157104082029015</v>
      </c>
      <c r="M64" s="19">
        <f t="shared" si="35"/>
        <v>1.0064693012149328</v>
      </c>
      <c r="N64" s="19">
        <f t="shared" ref="N64" si="36">(N16/N$4)/($C16/$C$4)</f>
        <v>1.0233392863399691</v>
      </c>
    </row>
    <row r="65" spans="2:14" x14ac:dyDescent="0.25">
      <c r="B65" s="5" t="s">
        <v>6</v>
      </c>
      <c r="C65" s="19">
        <f t="shared" ref="C65:M65" si="37">(C17/C$4)/($C17/$C$4)</f>
        <v>1</v>
      </c>
      <c r="D65" s="19">
        <f t="shared" si="37"/>
        <v>1.0463198773721067</v>
      </c>
      <c r="E65" s="19">
        <f t="shared" si="37"/>
        <v>2.6195349446038581</v>
      </c>
      <c r="F65" s="19">
        <f t="shared" si="37"/>
        <v>0.72286621405517304</v>
      </c>
      <c r="G65" s="19">
        <f t="shared" si="37"/>
        <v>0.7988234745507683</v>
      </c>
      <c r="H65" s="19">
        <f t="shared" si="37"/>
        <v>1.0517722948864792</v>
      </c>
      <c r="I65" s="19">
        <f t="shared" si="37"/>
        <v>0.71474296071003474</v>
      </c>
      <c r="J65" s="19">
        <f t="shared" si="37"/>
        <v>0.89189950200241941</v>
      </c>
      <c r="K65" s="19">
        <f t="shared" si="37"/>
        <v>0.98492115222412402</v>
      </c>
      <c r="L65" s="19">
        <f t="shared" si="37"/>
        <v>0.80211414590482</v>
      </c>
      <c r="M65" s="19">
        <f t="shared" si="37"/>
        <v>0.777001601038529</v>
      </c>
      <c r="N65" s="19">
        <f t="shared" ref="N65" si="38">(N17/N$4)/($C17/$C$4)</f>
        <v>0.87878919325201632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"/>
  <sheetViews>
    <sheetView workbookViewId="0">
      <selection activeCell="Q21" sqref="Q21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"/>
  <sheetViews>
    <sheetView workbookViewId="0">
      <selection activeCell="Q27" sqref="Q27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"/>
  <sheetViews>
    <sheetView workbookViewId="0">
      <selection activeCell="Q30" sqref="Q30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"/>
  <sheetViews>
    <sheetView workbookViewId="0">
      <selection activeCell="P31" sqref="P31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"/>
  <sheetViews>
    <sheetView workbookViewId="0">
      <selection activeCell="R24" sqref="R24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"/>
  <sheetViews>
    <sheetView workbookViewId="0">
      <selection activeCell="R21" sqref="R21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"/>
  <sheetViews>
    <sheetView workbookViewId="0">
      <selection activeCell="Q26" sqref="Q26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"/>
  <sheetViews>
    <sheetView workbookViewId="0">
      <selection activeCell="Q21" sqref="Q21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"/>
  <sheetViews>
    <sheetView workbookViewId="0">
      <selection activeCell="Q29" sqref="Q29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"/>
  <sheetViews>
    <sheetView topLeftCell="A2" workbookViewId="0">
      <selection activeCell="P13" sqref="P13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N249"/>
  <sheetViews>
    <sheetView topLeftCell="A44" workbookViewId="0">
      <selection activeCell="J59" sqref="J59"/>
    </sheetView>
  </sheetViews>
  <sheetFormatPr defaultColWidth="8.85546875" defaultRowHeight="15" x14ac:dyDescent="0.25"/>
  <cols>
    <col min="2" max="2" width="32.140625" bestFit="1" customWidth="1"/>
    <col min="3" max="3" width="14" customWidth="1"/>
    <col min="5" max="5" width="12" bestFit="1" customWidth="1"/>
  </cols>
  <sheetData>
    <row r="2" spans="2:13" ht="15.75" thickBot="1" x14ac:dyDescent="0.3">
      <c r="B2" s="39" t="s">
        <v>156</v>
      </c>
      <c r="C2" s="23"/>
      <c r="D2" s="23"/>
      <c r="E2" s="23"/>
      <c r="F2" s="23"/>
    </row>
    <row r="3" spans="2:13" x14ac:dyDescent="0.25">
      <c r="B3" s="55" t="s">
        <v>72</v>
      </c>
      <c r="C3" s="110" t="s">
        <v>30</v>
      </c>
      <c r="D3" s="109" t="s">
        <v>22</v>
      </c>
      <c r="E3" s="58" t="s">
        <v>70</v>
      </c>
    </row>
    <row r="4" spans="2:13" x14ac:dyDescent="0.25">
      <c r="B4" s="38" t="s">
        <v>5</v>
      </c>
      <c r="C4" s="106">
        <v>16712011</v>
      </c>
      <c r="D4" s="19">
        <v>1</v>
      </c>
      <c r="E4" s="64">
        <v>60145.174468291101</v>
      </c>
      <c r="F4" s="20"/>
      <c r="G4" s="20"/>
      <c r="H4" s="20"/>
      <c r="I4" s="20"/>
      <c r="J4" s="20"/>
      <c r="K4" s="20"/>
      <c r="L4" s="20"/>
      <c r="M4" s="20"/>
    </row>
    <row r="5" spans="2:13" x14ac:dyDescent="0.25">
      <c r="B5" s="34" t="s">
        <v>1</v>
      </c>
      <c r="C5" s="106">
        <v>650770</v>
      </c>
      <c r="D5" s="19">
        <v>1.407355617503167</v>
      </c>
      <c r="E5" s="59">
        <v>75879.792006392425</v>
      </c>
      <c r="F5" s="9"/>
      <c r="G5" s="9"/>
      <c r="H5" s="9"/>
      <c r="I5" s="9"/>
      <c r="J5" s="9"/>
      <c r="K5" s="9"/>
      <c r="L5" s="9"/>
      <c r="M5" s="9"/>
    </row>
    <row r="6" spans="2:13" x14ac:dyDescent="0.25">
      <c r="B6" s="34" t="s">
        <v>33</v>
      </c>
      <c r="C6" s="106">
        <v>143318</v>
      </c>
      <c r="D6" s="19">
        <v>1.581129450660153</v>
      </c>
      <c r="E6" s="59">
        <v>97333.28106727697</v>
      </c>
      <c r="F6" s="15"/>
      <c r="G6" s="15"/>
      <c r="H6" s="15"/>
      <c r="I6" s="15"/>
      <c r="J6" s="15"/>
      <c r="K6" s="15"/>
      <c r="L6" s="15"/>
      <c r="M6" s="15"/>
    </row>
    <row r="7" spans="2:13" x14ac:dyDescent="0.25">
      <c r="B7" s="34" t="s">
        <v>34</v>
      </c>
      <c r="C7" s="106">
        <v>524857</v>
      </c>
      <c r="D7" s="19">
        <v>1.0693649937632426</v>
      </c>
      <c r="E7" s="59">
        <v>53966.29652457717</v>
      </c>
    </row>
    <row r="8" spans="2:13" x14ac:dyDescent="0.25">
      <c r="B8" s="34" t="s">
        <v>35</v>
      </c>
      <c r="C8" s="106">
        <v>179391</v>
      </c>
      <c r="D8" s="19">
        <v>0.80135202835195296</v>
      </c>
      <c r="E8" s="59">
        <v>41877.637975149257</v>
      </c>
    </row>
    <row r="9" spans="2:13" x14ac:dyDescent="0.25">
      <c r="B9" s="34" t="s">
        <v>36</v>
      </c>
      <c r="C9" s="106">
        <v>386593</v>
      </c>
      <c r="D9" s="19">
        <v>1.2052944680590336</v>
      </c>
      <c r="E9" s="59">
        <v>67406.52984663457</v>
      </c>
    </row>
    <row r="10" spans="2:13" x14ac:dyDescent="0.25">
      <c r="B10" s="34" t="s">
        <v>37</v>
      </c>
      <c r="C10" s="106">
        <v>484551</v>
      </c>
      <c r="D10" s="19">
        <v>0.97821545365678775</v>
      </c>
      <c r="E10" s="59">
        <v>51304.113936407106</v>
      </c>
    </row>
    <row r="11" spans="2:13" x14ac:dyDescent="0.25">
      <c r="B11" s="34" t="s">
        <v>38</v>
      </c>
      <c r="C11" s="106">
        <v>624278</v>
      </c>
      <c r="D11" s="19">
        <v>0.97273502862135131</v>
      </c>
      <c r="E11" s="59">
        <v>52154.474271077946</v>
      </c>
    </row>
    <row r="12" spans="2:13" x14ac:dyDescent="0.25">
      <c r="B12" s="32" t="s">
        <v>39</v>
      </c>
      <c r="C12" s="106">
        <v>688069</v>
      </c>
      <c r="D12" s="19">
        <v>0.96170956106895333</v>
      </c>
      <c r="E12" s="59">
        <v>63481.535148364484</v>
      </c>
    </row>
    <row r="13" spans="2:13" x14ac:dyDescent="0.25">
      <c r="B13" s="32" t="s">
        <v>40</v>
      </c>
      <c r="C13" s="106">
        <v>216590</v>
      </c>
      <c r="D13" s="19">
        <v>0.94219487956894965</v>
      </c>
      <c r="E13" s="59">
        <v>42878.260916939842</v>
      </c>
    </row>
    <row r="14" spans="2:13" x14ac:dyDescent="0.25">
      <c r="B14" s="34" t="s">
        <v>41</v>
      </c>
      <c r="C14" s="106">
        <v>304393</v>
      </c>
      <c r="D14" s="19">
        <v>0.90997899186806119</v>
      </c>
      <c r="E14" s="59">
        <v>47450.786742796321</v>
      </c>
    </row>
    <row r="15" spans="2:13" ht="15.75" thickBot="1" x14ac:dyDescent="0.3">
      <c r="B15" s="42" t="s">
        <v>42</v>
      </c>
      <c r="C15" s="107">
        <v>60432</v>
      </c>
      <c r="D15" s="108">
        <v>0.66750020654368658</v>
      </c>
      <c r="E15" s="61">
        <v>39971.87503309505</v>
      </c>
    </row>
    <row r="16" spans="2:13" x14ac:dyDescent="0.25">
      <c r="B16" s="24" t="s">
        <v>25</v>
      </c>
      <c r="C16" s="25"/>
      <c r="D16" s="25"/>
      <c r="E16" s="25"/>
      <c r="F16" s="25"/>
    </row>
    <row r="17" spans="2:13" x14ac:dyDescent="0.25">
      <c r="B17" s="24" t="s">
        <v>23</v>
      </c>
      <c r="C17" s="23"/>
      <c r="D17" s="23"/>
      <c r="E17" s="23"/>
      <c r="F17" s="23"/>
    </row>
    <row r="18" spans="2:13" x14ac:dyDescent="0.25">
      <c r="B18" s="23"/>
      <c r="C18" s="23"/>
      <c r="D18" s="23"/>
      <c r="E18" s="23"/>
      <c r="F18" s="23"/>
    </row>
    <row r="19" spans="2:13" ht="15.75" thickBot="1" x14ac:dyDescent="0.3">
      <c r="B19" s="39" t="s">
        <v>157</v>
      </c>
      <c r="C19" s="23"/>
      <c r="D19" s="23"/>
      <c r="E19" s="23"/>
      <c r="F19" s="23"/>
    </row>
    <row r="20" spans="2:13" x14ac:dyDescent="0.25">
      <c r="B20" s="68" t="s">
        <v>72</v>
      </c>
      <c r="C20" s="69" t="s">
        <v>30</v>
      </c>
      <c r="D20" s="70" t="s">
        <v>22</v>
      </c>
      <c r="E20" s="113" t="s">
        <v>71</v>
      </c>
    </row>
    <row r="21" spans="2:13" x14ac:dyDescent="0.25">
      <c r="B21" s="38" t="s">
        <v>5</v>
      </c>
      <c r="C21" s="106">
        <v>2980813</v>
      </c>
      <c r="D21" s="36">
        <v>1</v>
      </c>
      <c r="E21" s="64">
        <v>69197.807531032639</v>
      </c>
      <c r="F21" s="20"/>
      <c r="G21" s="20"/>
      <c r="H21" s="20"/>
      <c r="I21" s="20"/>
      <c r="J21" s="20"/>
      <c r="K21" s="20"/>
      <c r="L21" s="20"/>
      <c r="M21" s="20"/>
    </row>
    <row r="22" spans="2:13" x14ac:dyDescent="0.25">
      <c r="B22" s="34" t="s">
        <v>1</v>
      </c>
      <c r="C22" s="106">
        <v>174504</v>
      </c>
      <c r="D22" s="30">
        <v>2.1158052696012657</v>
      </c>
      <c r="E22" s="59">
        <v>83032.81716178426</v>
      </c>
      <c r="F22" s="9"/>
      <c r="G22" s="9"/>
      <c r="H22" s="9"/>
      <c r="I22" s="9"/>
      <c r="J22" s="9"/>
      <c r="K22" s="9"/>
      <c r="L22" s="9"/>
      <c r="M22" s="9"/>
    </row>
    <row r="23" spans="2:13" x14ac:dyDescent="0.25">
      <c r="B23" s="34" t="s">
        <v>33</v>
      </c>
      <c r="C23" s="106">
        <v>210592</v>
      </c>
      <c r="D23" s="30">
        <v>13.02574402611687</v>
      </c>
      <c r="E23" s="59">
        <v>96787.730564313941</v>
      </c>
      <c r="F23" s="15"/>
      <c r="G23" s="15"/>
      <c r="H23" s="15"/>
      <c r="I23" s="15"/>
      <c r="J23" s="15"/>
      <c r="K23" s="15"/>
      <c r="L23" s="15"/>
      <c r="M23" s="15"/>
    </row>
    <row r="24" spans="2:13" x14ac:dyDescent="0.25">
      <c r="B24" s="34" t="s">
        <v>34</v>
      </c>
      <c r="C24" s="106">
        <v>107645</v>
      </c>
      <c r="D24" s="30">
        <v>1.2296253632561756</v>
      </c>
      <c r="E24" s="59">
        <v>66659.370950810538</v>
      </c>
    </row>
    <row r="25" spans="2:13" x14ac:dyDescent="0.25">
      <c r="B25" s="34" t="s">
        <v>35</v>
      </c>
      <c r="C25" s="106">
        <v>42374</v>
      </c>
      <c r="D25" s="30">
        <v>1.0612461633781176</v>
      </c>
      <c r="E25" s="59">
        <v>56020.095483079247</v>
      </c>
    </row>
    <row r="26" spans="2:13" x14ac:dyDescent="0.25">
      <c r="B26" s="34" t="s">
        <v>36</v>
      </c>
      <c r="C26" s="106">
        <v>139880</v>
      </c>
      <c r="D26" s="30">
        <v>2.445055840801404</v>
      </c>
      <c r="E26" s="59">
        <v>88914.63417929654</v>
      </c>
    </row>
    <row r="27" spans="2:13" x14ac:dyDescent="0.25">
      <c r="B27" s="34" t="s">
        <v>37</v>
      </c>
      <c r="C27" s="106">
        <v>71991</v>
      </c>
      <c r="D27" s="30">
        <v>0.81483037981308115</v>
      </c>
      <c r="E27" s="59">
        <v>58907.944159686631</v>
      </c>
    </row>
    <row r="28" spans="2:13" x14ac:dyDescent="0.25">
      <c r="B28" s="34" t="s">
        <v>38</v>
      </c>
      <c r="C28" s="106">
        <v>84620</v>
      </c>
      <c r="D28" s="30">
        <v>0.73923671277515191</v>
      </c>
      <c r="E28" s="59">
        <v>66232.881659182225</v>
      </c>
    </row>
    <row r="29" spans="2:13" x14ac:dyDescent="0.25">
      <c r="B29" s="32" t="s">
        <v>39</v>
      </c>
      <c r="C29" s="106">
        <v>109554</v>
      </c>
      <c r="D29" s="30">
        <v>0.85848786803510713</v>
      </c>
      <c r="E29" s="59">
        <v>64531.519798455556</v>
      </c>
    </row>
    <row r="30" spans="2:13" x14ac:dyDescent="0.25">
      <c r="B30" s="32" t="s">
        <v>40</v>
      </c>
      <c r="C30" s="106">
        <v>34285</v>
      </c>
      <c r="D30" s="30">
        <v>0.83618134327367299</v>
      </c>
      <c r="E30" s="59">
        <v>58095.570220212918</v>
      </c>
    </row>
    <row r="31" spans="2:13" x14ac:dyDescent="0.25">
      <c r="B31" s="34" t="s">
        <v>41</v>
      </c>
      <c r="C31" s="106">
        <v>52365</v>
      </c>
      <c r="D31" s="30">
        <v>0.87767109229398887</v>
      </c>
      <c r="E31" s="59">
        <v>66343.940322734648</v>
      </c>
    </row>
    <row r="32" spans="2:13" ht="15.75" thickBot="1" x14ac:dyDescent="0.3">
      <c r="B32" s="42" t="s">
        <v>42</v>
      </c>
      <c r="C32" s="107">
        <v>24430</v>
      </c>
      <c r="D32" s="27">
        <v>1.5128709550415331</v>
      </c>
      <c r="E32" s="61">
        <v>64661.040974212032</v>
      </c>
    </row>
    <row r="33" spans="2:13" x14ac:dyDescent="0.25">
      <c r="B33" s="24" t="s">
        <v>25</v>
      </c>
      <c r="C33" s="25"/>
      <c r="D33" s="25"/>
      <c r="E33" s="25"/>
      <c r="F33" s="25"/>
    </row>
    <row r="34" spans="2:13" x14ac:dyDescent="0.25">
      <c r="B34" s="24" t="s">
        <v>23</v>
      </c>
      <c r="C34" s="23"/>
      <c r="D34" s="23"/>
      <c r="E34" s="23"/>
      <c r="F34" s="23"/>
    </row>
    <row r="35" spans="2:13" x14ac:dyDescent="0.25">
      <c r="B35" s="24"/>
      <c r="C35" s="23"/>
      <c r="D35" s="23"/>
      <c r="E35" s="23"/>
      <c r="F35" s="23"/>
    </row>
    <row r="36" spans="2:13" ht="15.75" thickBot="1" x14ac:dyDescent="0.3">
      <c r="B36" s="39" t="s">
        <v>170</v>
      </c>
      <c r="C36" s="23"/>
      <c r="D36" s="23"/>
      <c r="E36" s="23"/>
      <c r="F36" s="23"/>
    </row>
    <row r="37" spans="2:13" x14ac:dyDescent="0.25">
      <c r="B37" s="71" t="s">
        <v>72</v>
      </c>
      <c r="C37" s="72" t="s">
        <v>30</v>
      </c>
      <c r="D37" s="73" t="s">
        <v>22</v>
      </c>
      <c r="E37" s="114" t="s">
        <v>71</v>
      </c>
    </row>
    <row r="38" spans="2:13" x14ac:dyDescent="0.25">
      <c r="B38" s="38" t="s">
        <v>5</v>
      </c>
      <c r="C38" s="106">
        <v>11487496</v>
      </c>
      <c r="D38" s="36">
        <v>1</v>
      </c>
      <c r="E38" s="64">
        <v>57525.667521625255</v>
      </c>
      <c r="F38" s="20"/>
      <c r="G38" s="20"/>
      <c r="H38" s="20"/>
      <c r="I38" s="20"/>
      <c r="J38" s="20"/>
      <c r="K38" s="20"/>
      <c r="L38" s="20"/>
      <c r="M38" s="20"/>
    </row>
    <row r="39" spans="2:13" x14ac:dyDescent="0.25">
      <c r="B39" s="34" t="s">
        <v>1</v>
      </c>
      <c r="C39" s="106">
        <v>229867</v>
      </c>
      <c r="D39" s="30">
        <v>0.7231964646245046</v>
      </c>
      <c r="E39" s="59">
        <v>51639.296728107991</v>
      </c>
      <c r="F39" s="9"/>
      <c r="G39" s="9"/>
      <c r="H39" s="9"/>
      <c r="I39" s="9"/>
      <c r="J39" s="9"/>
      <c r="K39" s="9"/>
      <c r="L39" s="9"/>
      <c r="M39" s="9"/>
    </row>
    <row r="40" spans="2:13" x14ac:dyDescent="0.25">
      <c r="B40" s="34" t="s">
        <v>33</v>
      </c>
      <c r="C40" s="106">
        <v>1262</v>
      </c>
      <c r="D40" s="30">
        <v>2.0254866433522176E-2</v>
      </c>
      <c r="E40" s="59">
        <v>84276.805863708403</v>
      </c>
      <c r="F40" s="15"/>
      <c r="G40" s="15"/>
      <c r="H40" s="15"/>
      <c r="I40" s="15"/>
      <c r="J40" s="15"/>
      <c r="K40" s="15"/>
      <c r="L40" s="15"/>
      <c r="M40" s="15"/>
    </row>
    <row r="41" spans="2:13" x14ac:dyDescent="0.25">
      <c r="B41" s="34" t="s">
        <v>34</v>
      </c>
      <c r="C41" s="106">
        <v>343111</v>
      </c>
      <c r="D41" s="30">
        <v>1.0170046780981985</v>
      </c>
      <c r="E41" s="59">
        <v>50162.592936396679</v>
      </c>
    </row>
    <row r="42" spans="2:13" x14ac:dyDescent="0.25">
      <c r="B42" s="34" t="s">
        <v>35</v>
      </c>
      <c r="C42" s="106">
        <v>209130</v>
      </c>
      <c r="D42" s="30">
        <v>1.3590716924903439</v>
      </c>
      <c r="E42" s="59">
        <v>49679.524845789703</v>
      </c>
    </row>
    <row r="43" spans="2:13" x14ac:dyDescent="0.25">
      <c r="B43" s="34" t="s">
        <v>36</v>
      </c>
      <c r="C43" s="106">
        <v>114873</v>
      </c>
      <c r="D43" s="30">
        <v>0.52102730079891379</v>
      </c>
      <c r="E43" s="59">
        <v>66081.207698937083</v>
      </c>
    </row>
    <row r="44" spans="2:13" x14ac:dyDescent="0.25">
      <c r="B44" s="34" t="s">
        <v>37</v>
      </c>
      <c r="C44" s="106">
        <v>431622</v>
      </c>
      <c r="D44" s="30">
        <v>1.2676575217782469</v>
      </c>
      <c r="E44" s="59">
        <v>51274.775426183092</v>
      </c>
    </row>
    <row r="45" spans="2:13" x14ac:dyDescent="0.25">
      <c r="B45" s="34" t="s">
        <v>38</v>
      </c>
      <c r="C45" s="106">
        <v>620308</v>
      </c>
      <c r="D45" s="30">
        <v>1.40613573966536</v>
      </c>
      <c r="E45" s="59">
        <v>53281.205283504321</v>
      </c>
    </row>
    <row r="46" spans="2:13" x14ac:dyDescent="0.25">
      <c r="B46" s="32" t="s">
        <v>39</v>
      </c>
      <c r="C46" s="106">
        <v>560455</v>
      </c>
      <c r="D46" s="30">
        <v>1.1396094178081859</v>
      </c>
      <c r="E46" s="59">
        <v>53662.025192031477</v>
      </c>
    </row>
    <row r="47" spans="2:13" x14ac:dyDescent="0.25">
      <c r="B47" s="32" t="s">
        <v>40</v>
      </c>
      <c r="C47" s="106">
        <v>207803</v>
      </c>
      <c r="D47" s="30">
        <v>1.3150961039062947</v>
      </c>
      <c r="E47" s="59">
        <v>49568.167596232968</v>
      </c>
    </row>
    <row r="48" spans="2:13" x14ac:dyDescent="0.25">
      <c r="B48" s="34" t="s">
        <v>41</v>
      </c>
      <c r="C48" s="106">
        <v>298327</v>
      </c>
      <c r="D48" s="30">
        <v>1.2974559013161315</v>
      </c>
      <c r="E48" s="59">
        <v>51906.387185873216</v>
      </c>
    </row>
    <row r="49" spans="2:14" ht="15.75" thickBot="1" x14ac:dyDescent="0.3">
      <c r="B49" s="42" t="s">
        <v>42</v>
      </c>
      <c r="C49" s="107">
        <v>49075</v>
      </c>
      <c r="D49" s="27">
        <v>0.78858422456062416</v>
      </c>
      <c r="E49" s="61">
        <v>49963.659826795723</v>
      </c>
    </row>
    <row r="50" spans="2:14" x14ac:dyDescent="0.25">
      <c r="B50" s="24" t="s">
        <v>25</v>
      </c>
      <c r="C50" s="25"/>
      <c r="D50" s="25"/>
      <c r="E50" s="25"/>
      <c r="F50" s="25"/>
    </row>
    <row r="51" spans="2:14" x14ac:dyDescent="0.25">
      <c r="B51" s="24" t="s">
        <v>23</v>
      </c>
      <c r="C51" s="23"/>
      <c r="D51" s="23"/>
      <c r="E51" s="23"/>
      <c r="F51" s="23"/>
    </row>
    <row r="52" spans="2:14" x14ac:dyDescent="0.25">
      <c r="B52" s="24"/>
      <c r="C52" s="23"/>
      <c r="D52" s="23"/>
      <c r="E52" s="23"/>
      <c r="F52" s="23"/>
    </row>
    <row r="53" spans="2:14" ht="15.75" thickBot="1" x14ac:dyDescent="0.3">
      <c r="B53" s="39" t="s">
        <v>159</v>
      </c>
      <c r="C53" s="23"/>
      <c r="D53" s="23"/>
      <c r="E53" s="23"/>
      <c r="F53" s="23"/>
    </row>
    <row r="54" spans="2:14" ht="26.25" x14ac:dyDescent="0.25">
      <c r="B54" s="43" t="s">
        <v>21</v>
      </c>
      <c r="C54" s="44" t="s">
        <v>30</v>
      </c>
      <c r="D54" s="45" t="s">
        <v>22</v>
      </c>
      <c r="E54" s="44" t="s">
        <v>31</v>
      </c>
      <c r="F54" s="46" t="s">
        <v>29</v>
      </c>
    </row>
    <row r="55" spans="2:14" x14ac:dyDescent="0.25">
      <c r="B55" s="116" t="s">
        <v>9</v>
      </c>
      <c r="C55" s="31">
        <f>VLOOKUP($B55,'Reg. Data Sum (10)'!$B$3:$N$17,3,FALSE)</f>
        <v>650770</v>
      </c>
      <c r="D55" s="30">
        <f>VLOOKUP($B55,'Reg. Data Sum (10)'!$B$51:$N$65,3,FALSE)</f>
        <v>1.407355617503167</v>
      </c>
      <c r="E55" s="29">
        <f>VLOOKUP($B55,'Reg. Data Sum (10)'!$B$35:$N$49,3,FALSE)</f>
        <v>75879.792006392425</v>
      </c>
      <c r="F55" s="59">
        <f>VLOOKUP($B55,'Reg. Data Sum (10)'!$B$35:$C$49,2,FALSE)</f>
        <v>60145.174468291101</v>
      </c>
      <c r="G55" s="20"/>
      <c r="H55" s="20"/>
      <c r="I55" s="20"/>
      <c r="J55" s="20"/>
      <c r="K55" s="20"/>
      <c r="L55" s="20"/>
      <c r="M55" s="20"/>
      <c r="N55" s="20"/>
    </row>
    <row r="56" spans="2:14" x14ac:dyDescent="0.25">
      <c r="B56" s="116" t="s">
        <v>11</v>
      </c>
      <c r="C56" s="31">
        <f>VLOOKUP($B56,'Reg. Data Sum (10)'!$B$3:$N$17,3,FALSE)</f>
        <v>614954</v>
      </c>
      <c r="D56" s="30">
        <f>VLOOKUP($B56,'Reg. Data Sum (10)'!$B$51:$N$65,3,FALSE)</f>
        <v>0.90928052383773972</v>
      </c>
      <c r="E56" s="29">
        <f>VLOOKUP($B56,'Reg. Data Sum (10)'!$B$35:$N$49,3,FALSE)</f>
        <v>36996.051829892967</v>
      </c>
      <c r="F56" s="59">
        <f>VLOOKUP($B56,'Reg. Data Sum (10)'!$B$35:$C$49,2,FALSE)</f>
        <v>39108.547815641243</v>
      </c>
      <c r="G56" s="9"/>
      <c r="H56" s="9"/>
      <c r="I56" s="9"/>
      <c r="J56" s="9"/>
      <c r="K56" s="9"/>
      <c r="L56" s="9"/>
      <c r="M56" s="9"/>
      <c r="N56" s="9"/>
    </row>
    <row r="57" spans="2:14" x14ac:dyDescent="0.25">
      <c r="B57" s="116" t="s">
        <v>8</v>
      </c>
      <c r="C57" s="31">
        <f>VLOOKUP($B57,'Reg. Data Sum (10)'!$B$3:$N$17,3,FALSE)</f>
        <v>433115</v>
      </c>
      <c r="D57" s="30">
        <f>VLOOKUP($B57,'Reg. Data Sum (10)'!$B$51:$N$65,3,FALSE)</f>
        <v>0.8390464550016048</v>
      </c>
      <c r="E57" s="29">
        <f>VLOOKUP($B57,'Reg. Data Sum (10)'!$B$35:$N$49,3,FALSE)</f>
        <v>43405.080232732646</v>
      </c>
      <c r="F57" s="59">
        <f>VLOOKUP($B57,'Reg. Data Sum (10)'!$B$35:$C$49,2,FALSE)</f>
        <v>43603.521969901631</v>
      </c>
      <c r="G57" s="15"/>
      <c r="H57" s="15"/>
      <c r="I57" s="15"/>
      <c r="J57" s="15"/>
      <c r="K57" s="15"/>
      <c r="L57" s="15"/>
      <c r="M57" s="15"/>
      <c r="N57" s="15"/>
    </row>
    <row r="58" spans="2:14" x14ac:dyDescent="0.25">
      <c r="B58" s="116" t="s">
        <v>44</v>
      </c>
      <c r="C58" s="31">
        <f>VLOOKUP($B58,'Reg. Data Sum (10)'!$B$3:$N$17,3,FALSE)</f>
        <v>371761</v>
      </c>
      <c r="D58" s="30">
        <f>VLOOKUP($B58,'Reg. Data Sum (10)'!$B$51:$N$65,3,FALSE)</f>
        <v>0.95749614742544686</v>
      </c>
      <c r="E58" s="29">
        <f>VLOOKUP($B58,'Reg. Data Sum (10)'!$B$35:$N$49,3,FALSE)</f>
        <v>39913.80618730851</v>
      </c>
      <c r="F58" s="59">
        <f>VLOOKUP($B58,'Reg. Data Sum (10)'!$B$35:$C$49,2,FALSE)</f>
        <v>43493.222597552121</v>
      </c>
    </row>
    <row r="59" spans="2:14" x14ac:dyDescent="0.25">
      <c r="B59" s="116" t="s">
        <v>7</v>
      </c>
      <c r="C59" s="31">
        <f>VLOOKUP($B59,'Reg. Data Sum (10)'!$B$3:$N$17,3,FALSE)</f>
        <v>340878</v>
      </c>
      <c r="D59" s="30">
        <f>VLOOKUP($B59,'Reg. Data Sum (10)'!$B$51:$N$65,3,FALSE)</f>
        <v>0.94718122963742535</v>
      </c>
      <c r="E59" s="29">
        <f>VLOOKUP($B59,'Reg. Data Sum (10)'!$B$35:$N$49,3,FALSE)</f>
        <v>17542.308318518648</v>
      </c>
      <c r="F59" s="59">
        <f>VLOOKUP($B59,'Reg. Data Sum (10)'!$B$35:$C$49,2,FALSE)</f>
        <v>19387.493371474367</v>
      </c>
    </row>
    <row r="60" spans="2:14" x14ac:dyDescent="0.25">
      <c r="B60" s="116" t="s">
        <v>3</v>
      </c>
      <c r="C60" s="31">
        <f>VLOOKUP($B60,'Reg. Data Sum (10)'!$B$3:$N$17,3,FALSE)</f>
        <v>229867</v>
      </c>
      <c r="D60" s="30">
        <f>VLOOKUP($B60,'Reg. Data Sum (10)'!$B$51:$N$65,3,FALSE)</f>
        <v>0.7231964646245046</v>
      </c>
      <c r="E60" s="29">
        <f>VLOOKUP($B60,'Reg. Data Sum (10)'!$B$35:$N$49,3,FALSE)</f>
        <v>51639.296728107991</v>
      </c>
      <c r="F60" s="59">
        <f>VLOOKUP($B60,'Reg. Data Sum (10)'!$B$35:$C$49,2,FALSE)</f>
        <v>57525.667521625255</v>
      </c>
    </row>
    <row r="61" spans="2:14" x14ac:dyDescent="0.25">
      <c r="B61" s="116" t="s">
        <v>2</v>
      </c>
      <c r="C61" s="31">
        <f>VLOOKUP($B61,'Reg. Data Sum (10)'!$B$3:$N$17,3,FALSE)</f>
        <v>183147</v>
      </c>
      <c r="D61" s="30">
        <f>VLOOKUP($B61,'Reg. Data Sum (10)'!$B$51:$N$65,3,FALSE)</f>
        <v>1.20579127935092</v>
      </c>
      <c r="E61" s="29">
        <f>VLOOKUP($B61,'Reg. Data Sum (10)'!$B$35:$N$49,3,FALSE)</f>
        <v>46572.002085756249</v>
      </c>
      <c r="F61" s="59">
        <f>VLOOKUP($B61,'Reg. Data Sum (10)'!$B$35:$C$49,2,FALSE)</f>
        <v>49597.106617379839</v>
      </c>
    </row>
    <row r="62" spans="2:14" x14ac:dyDescent="0.25">
      <c r="B62" s="115" t="s">
        <v>46</v>
      </c>
      <c r="C62" s="31">
        <f>VLOOKUP($B62,'Reg. Data Sum (10)'!$B$3:$N$17,3,FALSE)</f>
        <v>174504</v>
      </c>
      <c r="D62" s="30">
        <f>VLOOKUP($B62,'Reg. Data Sum (10)'!$B$51:$N$65,3,FALSE)</f>
        <v>2.1158052696012657</v>
      </c>
      <c r="E62" s="29">
        <f>VLOOKUP($B62,'Reg. Data Sum (10)'!$B$35:$N$49,3,FALSE)</f>
        <v>83032.81716178426</v>
      </c>
      <c r="F62" s="59">
        <f>VLOOKUP($B62,'Reg. Data Sum (10)'!$B$35:$C$49,2,FALSE)</f>
        <v>69197.807531032639</v>
      </c>
    </row>
    <row r="63" spans="2:14" x14ac:dyDescent="0.25">
      <c r="B63" s="116" t="s">
        <v>10</v>
      </c>
      <c r="C63" s="31">
        <f>VLOOKUP($B63,'Reg. Data Sum (10)'!$B$3:$N$17,3,FALSE)</f>
        <v>171635</v>
      </c>
      <c r="D63" s="30">
        <f>VLOOKUP($B63,'Reg. Data Sum (10)'!$B$51:$N$65,3,FALSE)</f>
        <v>0.83805562209100315</v>
      </c>
      <c r="E63" s="29">
        <f>VLOOKUP($B63,'Reg. Data Sum (10)'!$B$35:$N$49,3,FALSE)</f>
        <v>64305.899327060331</v>
      </c>
      <c r="F63" s="59">
        <f>VLOOKUP($B63,'Reg. Data Sum (10)'!$B$35:$C$49,2,FALSE)</f>
        <v>73976.731736093818</v>
      </c>
    </row>
    <row r="64" spans="2:14" x14ac:dyDescent="0.25">
      <c r="B64" s="115" t="s">
        <v>45</v>
      </c>
      <c r="C64" s="31">
        <f>VLOOKUP($B64,'Reg. Data Sum (10)'!$B$3:$N$17,3,FALSE)</f>
        <v>140536</v>
      </c>
      <c r="D64" s="30">
        <f>VLOOKUP($B64,'Reg. Data Sum (10)'!$B$51:$N$65,3,FALSE)</f>
        <v>1.1027285025937603</v>
      </c>
      <c r="E64" s="29">
        <f>VLOOKUP($B64,'Reg. Data Sum (10)'!$B$35:$N$49,3,FALSE)</f>
        <v>44361.488437126427</v>
      </c>
      <c r="F64" s="59">
        <f>VLOOKUP($B64,'Reg. Data Sum (10)'!$B$35:$C$49,2,FALSE)</f>
        <v>48960.193849719093</v>
      </c>
    </row>
    <row r="65" spans="2:6" x14ac:dyDescent="0.25">
      <c r="B65" s="116" t="s">
        <v>6</v>
      </c>
      <c r="C65" s="31">
        <f>VLOOKUP($B65,'Reg. Data Sum (10)'!$B$3:$N$17,3,FALSE)</f>
        <v>125923</v>
      </c>
      <c r="D65" s="30">
        <f>VLOOKUP($B65,'Reg. Data Sum (10)'!$B$51:$N$65,3,FALSE)</f>
        <v>1.0463198773721067</v>
      </c>
      <c r="E65" s="29">
        <f>VLOOKUP($B65,'Reg. Data Sum (10)'!$B$35:$N$49,3,FALSE)</f>
        <v>36932.846294958028</v>
      </c>
      <c r="F65" s="59">
        <f>VLOOKUP($B65,'Reg. Data Sum (10)'!$B$35:$C$49,2,FALSE)</f>
        <v>29369.668325990449</v>
      </c>
    </row>
    <row r="66" spans="2:6" x14ac:dyDescent="0.25">
      <c r="B66" s="116" t="s">
        <v>4</v>
      </c>
      <c r="C66" s="31">
        <f>VLOOKUP($B66,'Reg. Data Sum (10)'!$B$3:$N$17,3,FALSE)</f>
        <v>76158</v>
      </c>
      <c r="D66" s="30">
        <f>VLOOKUP($B66,'Reg. Data Sum (10)'!$B$51:$N$65,3,FALSE)</f>
        <v>1.0179634689363541</v>
      </c>
      <c r="E66" s="29">
        <f>VLOOKUP($B66,'Reg. Data Sum (10)'!$B$35:$N$49,3,FALSE)</f>
        <v>79138.40935948948</v>
      </c>
      <c r="F66" s="59">
        <f>VLOOKUP($B66,'Reg. Data Sum (10)'!$B$35:$C$49,2,FALSE)</f>
        <v>74395.005384102726</v>
      </c>
    </row>
    <row r="67" spans="2:6" ht="15.75" thickBot="1" x14ac:dyDescent="0.3">
      <c r="B67" s="125" t="s">
        <v>12</v>
      </c>
      <c r="C67" s="28">
        <f>VLOOKUP($B67,'Reg. Data Sum (10)'!$B$3:$N$17,3,FALSE)</f>
        <v>20332</v>
      </c>
      <c r="D67" s="27">
        <f>VLOOKUP($B67,'Reg. Data Sum (10)'!$B$51:$N$65,3,FALSE)</f>
        <v>0.40855683771316897</v>
      </c>
      <c r="E67" s="26">
        <f>VLOOKUP($B67,'Reg. Data Sum (10)'!$B$35:$N$49,3,FALSE)</f>
        <v>43749.855449537674</v>
      </c>
      <c r="F67" s="61">
        <f>VLOOKUP($B67,'Reg. Data Sum (10)'!$B$35:$C$49,2,FALSE)</f>
        <v>49820.322886457849</v>
      </c>
    </row>
    <row r="68" spans="2:6" x14ac:dyDescent="0.25">
      <c r="B68" s="24" t="s">
        <v>25</v>
      </c>
      <c r="C68" s="25"/>
      <c r="D68" s="25"/>
      <c r="E68" s="25"/>
      <c r="F68" s="25"/>
    </row>
    <row r="69" spans="2:6" x14ac:dyDescent="0.25">
      <c r="B69" s="24" t="s">
        <v>23</v>
      </c>
      <c r="C69" s="23"/>
      <c r="D69" s="23"/>
      <c r="E69" s="23"/>
      <c r="F69" s="23"/>
    </row>
    <row r="70" spans="2:6" x14ac:dyDescent="0.25">
      <c r="B70" s="24"/>
      <c r="C70" s="23"/>
      <c r="D70" s="23"/>
      <c r="E70" s="23"/>
      <c r="F70" s="23"/>
    </row>
    <row r="71" spans="2:6" ht="15.75" thickBot="1" x14ac:dyDescent="0.3">
      <c r="B71" s="39" t="s">
        <v>160</v>
      </c>
      <c r="C71" s="23"/>
      <c r="D71" s="23"/>
      <c r="E71" s="23"/>
      <c r="F71" s="23"/>
    </row>
    <row r="72" spans="2:6" ht="26.25" x14ac:dyDescent="0.25">
      <c r="B72" s="74" t="s">
        <v>21</v>
      </c>
      <c r="C72" s="75" t="s">
        <v>30</v>
      </c>
      <c r="D72" s="75" t="s">
        <v>22</v>
      </c>
      <c r="E72" s="75" t="s">
        <v>47</v>
      </c>
      <c r="F72" s="76" t="s">
        <v>29</v>
      </c>
    </row>
    <row r="73" spans="2:6" x14ac:dyDescent="0.25">
      <c r="B73" s="115" t="s">
        <v>46</v>
      </c>
      <c r="C73" s="31">
        <f>VLOOKUP($B73,'Reg. Data Sum (10)'!$B$3:$N$17,4,FALSE)</f>
        <v>210592</v>
      </c>
      <c r="D73" s="30">
        <f>VLOOKUP($B73,'Reg. Data Sum (10)'!$B$51:$N$65,4,FALSE)</f>
        <v>13.02574402611687</v>
      </c>
      <c r="E73" s="29">
        <f>VLOOKUP($B73,'Reg. Data Sum (10)'!$B$35:$N$49,4,FALSE)</f>
        <v>96787.730564313941</v>
      </c>
      <c r="F73" s="59">
        <f>VLOOKUP($B73,'Reg. Data Sum (10)'!$B$35:$C$49,2,FALSE)</f>
        <v>69197.807531032639</v>
      </c>
    </row>
    <row r="74" spans="2:6" x14ac:dyDescent="0.25">
      <c r="B74" s="116" t="s">
        <v>9</v>
      </c>
      <c r="C74" s="31">
        <f>VLOOKUP($B74,'Reg. Data Sum (10)'!$B$3:$N$17,4,FALSE)</f>
        <v>143318</v>
      </c>
      <c r="D74" s="30">
        <f>VLOOKUP($B74,'Reg. Data Sum (10)'!$B$51:$N$65,4,FALSE)</f>
        <v>1.581129450660153</v>
      </c>
      <c r="E74" s="29">
        <f>VLOOKUP($B74,'Reg. Data Sum (10)'!$B$35:$N$49,4,FALSE)</f>
        <v>97333.28106727697</v>
      </c>
      <c r="F74" s="59">
        <f>VLOOKUP($B74,'Reg. Data Sum (10)'!$B$35:$C$49,2,FALSE)</f>
        <v>60145.174468291101</v>
      </c>
    </row>
    <row r="75" spans="2:6" x14ac:dyDescent="0.25">
      <c r="B75" s="116" t="s">
        <v>8</v>
      </c>
      <c r="C75" s="31">
        <f>VLOOKUP($B75,'Reg. Data Sum (10)'!$B$3:$N$17,4,FALSE)</f>
        <v>96590</v>
      </c>
      <c r="D75" s="30">
        <f>VLOOKUP($B75,'Reg. Data Sum (10)'!$B$51:$N$65,4,FALSE)</f>
        <v>0.95456456867637796</v>
      </c>
      <c r="E75" s="29">
        <f>VLOOKUP($B75,'Reg. Data Sum (10)'!$B$35:$N$49,4,FALSE)</f>
        <v>55778.899140697795</v>
      </c>
      <c r="F75" s="59">
        <f>VLOOKUP($B75,'Reg. Data Sum (10)'!$B$35:$C$49,2,FALSE)</f>
        <v>43603.521969901631</v>
      </c>
    </row>
    <row r="76" spans="2:6" x14ac:dyDescent="0.25">
      <c r="B76" s="116" t="s">
        <v>6</v>
      </c>
      <c r="C76" s="31">
        <f>VLOOKUP($B76,'Reg. Data Sum (10)'!$B$3:$N$17,4,FALSE)</f>
        <v>61798</v>
      </c>
      <c r="D76" s="30">
        <f>VLOOKUP($B76,'Reg. Data Sum (10)'!$B$51:$N$65,4,FALSE)</f>
        <v>2.6195349446038581</v>
      </c>
      <c r="E76" s="29">
        <f>VLOOKUP($B76,'Reg. Data Sum (10)'!$B$35:$N$49,4,FALSE)</f>
        <v>73918.828360141109</v>
      </c>
      <c r="F76" s="59">
        <f>VLOOKUP($B76,'Reg. Data Sum (10)'!$B$35:$C$49,2,FALSE)</f>
        <v>29369.668325990449</v>
      </c>
    </row>
    <row r="77" spans="2:6" x14ac:dyDescent="0.25">
      <c r="B77" s="116" t="s">
        <v>7</v>
      </c>
      <c r="C77" s="31">
        <f>VLOOKUP($B77,'Reg. Data Sum (10)'!$B$3:$N$17,4,FALSE)</f>
        <v>59518</v>
      </c>
      <c r="D77" s="30">
        <f>VLOOKUP($B77,'Reg. Data Sum (10)'!$B$51:$N$65,4,FALSE)</f>
        <v>0.84367037854620663</v>
      </c>
      <c r="E77" s="29">
        <f>VLOOKUP($B77,'Reg. Data Sum (10)'!$B$35:$N$49,4,FALSE)</f>
        <v>32435.816542894587</v>
      </c>
      <c r="F77" s="59">
        <f>VLOOKUP($B77,'Reg. Data Sum (10)'!$B$35:$C$49,2,FALSE)</f>
        <v>19387.493371474367</v>
      </c>
    </row>
    <row r="78" spans="2:6" x14ac:dyDescent="0.25">
      <c r="B78" s="115" t="s">
        <v>45</v>
      </c>
      <c r="C78" s="31">
        <f>VLOOKUP($B78,'Reg. Data Sum (10)'!$B$3:$N$17,4,FALSE)</f>
        <v>30845</v>
      </c>
      <c r="D78" s="30">
        <f>VLOOKUP($B78,'Reg. Data Sum (10)'!$B$51:$N$65,4,FALSE)</f>
        <v>1.2346849334492769</v>
      </c>
      <c r="E78" s="29">
        <f>VLOOKUP($B78,'Reg. Data Sum (10)'!$B$35:$N$49,4,FALSE)</f>
        <v>71145.322840006484</v>
      </c>
      <c r="F78" s="59">
        <f>VLOOKUP($B78,'Reg. Data Sum (10)'!$B$35:$C$49,2,FALSE)</f>
        <v>48960.193849719093</v>
      </c>
    </row>
    <row r="79" spans="2:6" x14ac:dyDescent="0.25">
      <c r="B79" s="116" t="s">
        <v>11</v>
      </c>
      <c r="C79" s="31">
        <f>VLOOKUP($B79,'Reg. Data Sum (10)'!$B$3:$N$17,4,FALSE)</f>
        <v>27108</v>
      </c>
      <c r="D79" s="30">
        <f>VLOOKUP($B79,'Reg. Data Sum (10)'!$B$51:$N$65,4,FALSE)</f>
        <v>0.20447635619638374</v>
      </c>
      <c r="E79" s="29">
        <f>VLOOKUP($B79,'Reg. Data Sum (10)'!$B$35:$N$49,4,FALSE)</f>
        <v>47920.60391766268</v>
      </c>
      <c r="F79" s="59">
        <f>VLOOKUP($B79,'Reg. Data Sum (10)'!$B$35:$C$49,2,FALSE)</f>
        <v>39108.547815641243</v>
      </c>
    </row>
    <row r="80" spans="2:6" x14ac:dyDescent="0.25">
      <c r="B80" s="116" t="s">
        <v>10</v>
      </c>
      <c r="C80" s="31">
        <f>VLOOKUP($B80,'Reg. Data Sum (10)'!$B$3:$N$17,4,FALSE)</f>
        <v>24470</v>
      </c>
      <c r="D80" s="30">
        <f>VLOOKUP($B80,'Reg. Data Sum (10)'!$B$51:$N$65,4,FALSE)</f>
        <v>0.60952471644327422</v>
      </c>
      <c r="E80" s="29">
        <f>VLOOKUP($B80,'Reg. Data Sum (10)'!$B$35:$N$49,4,FALSE)</f>
        <v>105124.94519820188</v>
      </c>
      <c r="F80" s="59">
        <f>VLOOKUP($B80,'Reg. Data Sum (10)'!$B$35:$C$49,2,FALSE)</f>
        <v>73976.731736093818</v>
      </c>
    </row>
    <row r="81" spans="2:6" x14ac:dyDescent="0.25">
      <c r="B81" s="116" t="s">
        <v>4</v>
      </c>
      <c r="C81" s="31">
        <f>VLOOKUP($B81,'Reg. Data Sum (10)'!$B$3:$N$17,4,FALSE)</f>
        <v>18499</v>
      </c>
      <c r="D81" s="30">
        <f>VLOOKUP($B81,'Reg. Data Sum (10)'!$B$51:$N$65,4,FALSE)</f>
        <v>1.2614071175387949</v>
      </c>
      <c r="E81" s="29">
        <f>VLOOKUP($B81,'Reg. Data Sum (10)'!$B$35:$N$49,4,FALSE)</f>
        <v>103192.67760419482</v>
      </c>
      <c r="F81" s="59">
        <f>VLOOKUP($B81,'Reg. Data Sum (10)'!$B$35:$C$49,2,FALSE)</f>
        <v>74395.005384102726</v>
      </c>
    </row>
    <row r="82" spans="2:6" x14ac:dyDescent="0.25">
      <c r="B82" s="116" t="s">
        <v>2</v>
      </c>
      <c r="C82" s="31">
        <f>VLOOKUP($B82,'Reg. Data Sum (10)'!$B$3:$N$17,4,FALSE)</f>
        <v>10605</v>
      </c>
      <c r="D82" s="30">
        <f>VLOOKUP($B82,'Reg. Data Sum (10)'!$B$51:$N$65,4,FALSE)</f>
        <v>0.35618314514951133</v>
      </c>
      <c r="E82" s="29">
        <f>VLOOKUP($B82,'Reg. Data Sum (10)'!$B$35:$N$49,4,FALSE)</f>
        <v>61127.406317774636</v>
      </c>
      <c r="F82" s="59">
        <f>VLOOKUP($B82,'Reg. Data Sum (10)'!$B$35:$C$49,2,FALSE)</f>
        <v>49597.106617379839</v>
      </c>
    </row>
    <row r="83" spans="2:6" x14ac:dyDescent="0.25">
      <c r="B83" s="116" t="s">
        <v>44</v>
      </c>
      <c r="C83" s="31">
        <f>VLOOKUP($B83,'Reg. Data Sum (10)'!$B$3:$N$17,4,FALSE)</f>
        <v>3900</v>
      </c>
      <c r="D83" s="30">
        <f>VLOOKUP($B83,'Reg. Data Sum (10)'!$B$51:$N$65,4,FALSE)</f>
        <v>5.1242248327844749E-2</v>
      </c>
      <c r="E83" s="29">
        <f>VLOOKUP($B83,'Reg. Data Sum (10)'!$B$35:$N$49,4,FALSE)</f>
        <v>74805.627435897433</v>
      </c>
      <c r="F83" s="59">
        <f>VLOOKUP($B83,'Reg. Data Sum (10)'!$B$35:$C$49,2,FALSE)</f>
        <v>43493.222597552121</v>
      </c>
    </row>
    <row r="84" spans="2:6" x14ac:dyDescent="0.25">
      <c r="B84" s="116" t="s">
        <v>3</v>
      </c>
      <c r="C84" s="31">
        <f>VLOOKUP($B84,'Reg. Data Sum (10)'!$B$3:$N$17,4,FALSE)</f>
        <v>1262</v>
      </c>
      <c r="D84" s="30">
        <f>VLOOKUP($B84,'Reg. Data Sum (10)'!$B$51:$N$65,4,FALSE)</f>
        <v>2.0254866433522176E-2</v>
      </c>
      <c r="E84" s="29">
        <f>VLOOKUP($B84,'Reg. Data Sum (10)'!$B$35:$N$49,4,FALSE)</f>
        <v>84276.805863708403</v>
      </c>
      <c r="F84" s="59">
        <f>VLOOKUP($B84,'Reg. Data Sum (10)'!$B$35:$C$49,2,FALSE)</f>
        <v>57525.667521625255</v>
      </c>
    </row>
    <row r="85" spans="2:6" ht="15.75" thickBot="1" x14ac:dyDescent="0.3">
      <c r="B85" s="125" t="s">
        <v>12</v>
      </c>
      <c r="C85" s="28">
        <f>VLOOKUP($B85,'Reg. Data Sum (10)'!$B$3:$N$17,4,FALSE)</f>
        <v>0</v>
      </c>
      <c r="D85" s="27">
        <f>VLOOKUP($B85,'Reg. Data Sum (10)'!$B$51:$N$65,4,FALSE)</f>
        <v>0</v>
      </c>
      <c r="E85" s="26">
        <f>VLOOKUP($B85,'Reg. Data Sum (10)'!$B$35:$N$49,4,FALSE)</f>
        <v>0</v>
      </c>
      <c r="F85" s="61">
        <f>VLOOKUP($B85,'Reg. Data Sum (10)'!$B$35:$C$49,2,FALSE)</f>
        <v>49820.322886457849</v>
      </c>
    </row>
    <row r="86" spans="2:6" x14ac:dyDescent="0.25">
      <c r="B86" s="24" t="s">
        <v>25</v>
      </c>
      <c r="C86" s="25"/>
      <c r="D86" s="25"/>
      <c r="E86" s="25"/>
      <c r="F86" s="25"/>
    </row>
    <row r="87" spans="2:6" x14ac:dyDescent="0.25">
      <c r="B87" s="24" t="s">
        <v>23</v>
      </c>
      <c r="C87" s="23"/>
      <c r="D87" s="23"/>
      <c r="E87" s="23"/>
      <c r="F87" s="23"/>
    </row>
    <row r="88" spans="2:6" x14ac:dyDescent="0.25">
      <c r="B88" s="23"/>
      <c r="C88" s="23"/>
      <c r="D88" s="23"/>
      <c r="E88" s="23"/>
      <c r="F88" s="23"/>
    </row>
    <row r="89" spans="2:6" ht="15.75" thickBot="1" x14ac:dyDescent="0.3">
      <c r="B89" s="39" t="s">
        <v>161</v>
      </c>
      <c r="C89" s="23"/>
      <c r="D89" s="23"/>
      <c r="E89" s="23"/>
      <c r="F89" s="23"/>
    </row>
    <row r="90" spans="2:6" ht="26.25" x14ac:dyDescent="0.25">
      <c r="B90" s="77" t="s">
        <v>21</v>
      </c>
      <c r="C90" s="78" t="s">
        <v>30</v>
      </c>
      <c r="D90" s="78" t="s">
        <v>22</v>
      </c>
      <c r="E90" s="78" t="s">
        <v>66</v>
      </c>
      <c r="F90" s="79" t="s">
        <v>29</v>
      </c>
    </row>
    <row r="91" spans="2:6" x14ac:dyDescent="0.25">
      <c r="B91" s="116" t="s">
        <v>11</v>
      </c>
      <c r="C91" s="31">
        <f>VLOOKUP($B91,'Reg. Data Sum (10)'!$B$3:$N$17,5,FALSE)</f>
        <v>801373</v>
      </c>
      <c r="D91" s="30">
        <f>VLOOKUP($B91,'Reg. Data Sum (10)'!$B$51:$N$65,5,FALSE)</f>
        <v>1.1163454501568995</v>
      </c>
      <c r="E91" s="29">
        <f>VLOOKUP($B91,'Reg. Data Sum (10)'!$B$35:$N$49,5,FALSE)</f>
        <v>41215.883804420664</v>
      </c>
      <c r="F91" s="59">
        <f>VLOOKUP($B91,'Reg. Data Sum (10)'!$B$35:$C$49,2,FALSE)</f>
        <v>39108.547815641243</v>
      </c>
    </row>
    <row r="92" spans="2:6" x14ac:dyDescent="0.25">
      <c r="B92" s="116" t="s">
        <v>9</v>
      </c>
      <c r="C92" s="31">
        <f>VLOOKUP($B92,'Reg. Data Sum (10)'!$B$3:$N$17,5,FALSE)</f>
        <v>524857</v>
      </c>
      <c r="D92" s="30">
        <f>VLOOKUP($B92,'Reg. Data Sum (10)'!$B$51:$N$65,5,FALSE)</f>
        <v>1.0693649937632426</v>
      </c>
      <c r="E92" s="29">
        <f>VLOOKUP($B92,'Reg. Data Sum (10)'!$B$35:$N$49,5,FALSE)</f>
        <v>53966.29652457717</v>
      </c>
      <c r="F92" s="59">
        <f>VLOOKUP($B92,'Reg. Data Sum (10)'!$B$35:$C$49,2,FALSE)</f>
        <v>60145.174468291101</v>
      </c>
    </row>
    <row r="93" spans="2:6" x14ac:dyDescent="0.25">
      <c r="B93" s="116" t="s">
        <v>8</v>
      </c>
      <c r="C93" s="31">
        <f>VLOOKUP($B93,'Reg. Data Sum (10)'!$B$3:$N$17,5,FALSE)</f>
        <v>457988</v>
      </c>
      <c r="D93" s="30">
        <f>VLOOKUP($B93,'Reg. Data Sum (10)'!$B$51:$N$65,5,FALSE)</f>
        <v>0.83588305913071603</v>
      </c>
      <c r="E93" s="29">
        <f>VLOOKUP($B93,'Reg. Data Sum (10)'!$B$35:$N$49,5,FALSE)</f>
        <v>43857.084762046165</v>
      </c>
      <c r="F93" s="59">
        <f>VLOOKUP($B93,'Reg. Data Sum (10)'!$B$35:$C$49,2,FALSE)</f>
        <v>43603.521969901631</v>
      </c>
    </row>
    <row r="94" spans="2:6" x14ac:dyDescent="0.25">
      <c r="B94" s="116" t="s">
        <v>44</v>
      </c>
      <c r="C94" s="31">
        <f>VLOOKUP($B94,'Reg. Data Sum (10)'!$B$3:$N$17,5,FALSE)</f>
        <v>415167</v>
      </c>
      <c r="D94" s="30">
        <f>VLOOKUP($B94,'Reg. Data Sum (10)'!$B$51:$N$65,5,FALSE)</f>
        <v>1.0074063311392656</v>
      </c>
      <c r="E94" s="29">
        <f>VLOOKUP($B94,'Reg. Data Sum (10)'!$B$35:$N$49,5,FALSE)</f>
        <v>36531.148080170147</v>
      </c>
      <c r="F94" s="59">
        <f>VLOOKUP($B94,'Reg. Data Sum (10)'!$B$35:$C$49,2,FALSE)</f>
        <v>43493.222597552121</v>
      </c>
    </row>
    <row r="95" spans="2:6" x14ac:dyDescent="0.25">
      <c r="B95" s="116" t="s">
        <v>7</v>
      </c>
      <c r="C95" s="31">
        <f>VLOOKUP($B95,'Reg. Data Sum (10)'!$B$3:$N$17,5,FALSE)</f>
        <v>372912</v>
      </c>
      <c r="D95" s="30">
        <f>VLOOKUP($B95,'Reg. Data Sum (10)'!$B$51:$N$65,5,FALSE)</f>
        <v>0.97622317026183825</v>
      </c>
      <c r="E95" s="29">
        <f>VLOOKUP($B95,'Reg. Data Sum (10)'!$B$35:$N$49,5,FALSE)</f>
        <v>18014.468955142231</v>
      </c>
      <c r="F95" s="59">
        <f>VLOOKUP($B95,'Reg. Data Sum (10)'!$B$35:$C$49,2,FALSE)</f>
        <v>19387.493371474367</v>
      </c>
    </row>
    <row r="96" spans="2:6" x14ac:dyDescent="0.25">
      <c r="B96" s="116" t="s">
        <v>3</v>
      </c>
      <c r="C96" s="31">
        <f>VLOOKUP($B96,'Reg. Data Sum (10)'!$B$3:$N$17,5,FALSE)</f>
        <v>343111</v>
      </c>
      <c r="D96" s="30">
        <f>VLOOKUP($B96,'Reg. Data Sum (10)'!$B$51:$N$65,5,FALSE)</f>
        <v>1.0170046780981985</v>
      </c>
      <c r="E96" s="29">
        <f>VLOOKUP($B96,'Reg. Data Sum (10)'!$B$35:$N$49,5,FALSE)</f>
        <v>50162.592936396679</v>
      </c>
      <c r="F96" s="59">
        <f>VLOOKUP($B96,'Reg. Data Sum (10)'!$B$35:$C$49,2,FALSE)</f>
        <v>57525.667521625255</v>
      </c>
    </row>
    <row r="97" spans="2:6" x14ac:dyDescent="0.25">
      <c r="B97" s="116" t="s">
        <v>10</v>
      </c>
      <c r="C97" s="31">
        <f>VLOOKUP($B97,'Reg. Data Sum (10)'!$B$3:$N$17,5,FALSE)</f>
        <v>200451</v>
      </c>
      <c r="D97" s="30">
        <f>VLOOKUP($B97,'Reg. Data Sum (10)'!$B$51:$N$65,5,FALSE)</f>
        <v>0.92211239370352727</v>
      </c>
      <c r="E97" s="29">
        <f>VLOOKUP($B97,'Reg. Data Sum (10)'!$B$35:$N$49,5,FALSE)</f>
        <v>63370.39725918055</v>
      </c>
      <c r="F97" s="59">
        <f>VLOOKUP($B97,'Reg. Data Sum (10)'!$B$35:$C$49,2,FALSE)</f>
        <v>73976.731736093818</v>
      </c>
    </row>
    <row r="98" spans="2:6" x14ac:dyDescent="0.25">
      <c r="B98" s="116" t="s">
        <v>2</v>
      </c>
      <c r="C98" s="31">
        <f>VLOOKUP($B98,'Reg. Data Sum (10)'!$B$3:$N$17,5,FALSE)</f>
        <v>149320</v>
      </c>
      <c r="D98" s="30">
        <f>VLOOKUP($B98,'Reg. Data Sum (10)'!$B$51:$N$65,5,FALSE)</f>
        <v>0.92618758058772876</v>
      </c>
      <c r="E98" s="29">
        <f>VLOOKUP($B98,'Reg. Data Sum (10)'!$B$35:$N$49,5,FALSE)</f>
        <v>45546.422086793464</v>
      </c>
      <c r="F98" s="59">
        <f>VLOOKUP($B98,'Reg. Data Sum (10)'!$B$35:$C$49,2,FALSE)</f>
        <v>49597.106617379839</v>
      </c>
    </row>
    <row r="99" spans="2:6" x14ac:dyDescent="0.25">
      <c r="B99" s="115" t="s">
        <v>45</v>
      </c>
      <c r="C99" s="31">
        <f>VLOOKUP($B99,'Reg. Data Sum (10)'!$B$3:$N$17,5,FALSE)</f>
        <v>146349</v>
      </c>
      <c r="D99" s="30">
        <f>VLOOKUP($B99,'Reg. Data Sum (10)'!$B$51:$N$65,5,FALSE)</f>
        <v>1.0818808001460534</v>
      </c>
      <c r="E99" s="29">
        <f>VLOOKUP($B99,'Reg. Data Sum (10)'!$B$35:$N$49,5,FALSE)</f>
        <v>39373.36475821495</v>
      </c>
      <c r="F99" s="59">
        <f>VLOOKUP($B99,'Reg. Data Sum (10)'!$B$35:$C$49,2,FALSE)</f>
        <v>48960.193849719093</v>
      </c>
    </row>
    <row r="100" spans="2:6" x14ac:dyDescent="0.25">
      <c r="B100" s="115" t="s">
        <v>46</v>
      </c>
      <c r="C100" s="31">
        <f>VLOOKUP($B100,'Reg. Data Sum (10)'!$B$3:$N$17,5,FALSE)</f>
        <v>107645</v>
      </c>
      <c r="D100" s="30">
        <f>VLOOKUP($B100,'Reg. Data Sum (10)'!$B$51:$N$65,5,FALSE)</f>
        <v>1.2296253632561756</v>
      </c>
      <c r="E100" s="29">
        <f>VLOOKUP($B100,'Reg. Data Sum (10)'!$B$35:$N$49,5,FALSE)</f>
        <v>66659.370950810538</v>
      </c>
      <c r="F100" s="59">
        <f>VLOOKUP($B100,'Reg. Data Sum (10)'!$B$35:$C$49,2,FALSE)</f>
        <v>69197.807531032639</v>
      </c>
    </row>
    <row r="101" spans="2:6" x14ac:dyDescent="0.25">
      <c r="B101" s="116" t="s">
        <v>4</v>
      </c>
      <c r="C101" s="31">
        <f>VLOOKUP($B101,'Reg. Data Sum (10)'!$B$3:$N$17,5,FALSE)</f>
        <v>101343</v>
      </c>
      <c r="D101" s="30">
        <f>VLOOKUP($B101,'Reg. Data Sum (10)'!$B$51:$N$65,5,FALSE)</f>
        <v>1.2762009436266106</v>
      </c>
      <c r="E101" s="29">
        <f>VLOOKUP($B101,'Reg. Data Sum (10)'!$B$35:$N$49,5,FALSE)</f>
        <v>74493.720671383315</v>
      </c>
      <c r="F101" s="59">
        <f>VLOOKUP($B101,'Reg. Data Sum (10)'!$B$35:$C$49,2,FALSE)</f>
        <v>74395.005384102726</v>
      </c>
    </row>
    <row r="102" spans="2:6" x14ac:dyDescent="0.25">
      <c r="B102" s="116" t="s">
        <v>6</v>
      </c>
      <c r="C102" s="31">
        <f>VLOOKUP($B102,'Reg. Data Sum (10)'!$B$3:$N$17,5,FALSE)</f>
        <v>92340</v>
      </c>
      <c r="D102" s="30">
        <f>VLOOKUP($B102,'Reg. Data Sum (10)'!$B$51:$N$65,5,FALSE)</f>
        <v>0.72286621405517304</v>
      </c>
      <c r="E102" s="29">
        <f>VLOOKUP($B102,'Reg. Data Sum (10)'!$B$35:$N$49,5,FALSE)</f>
        <v>30006.916850768899</v>
      </c>
      <c r="F102" s="59">
        <f>VLOOKUP($B102,'Reg. Data Sum (10)'!$B$35:$C$49,2,FALSE)</f>
        <v>29369.668325990449</v>
      </c>
    </row>
    <row r="103" spans="2:6" ht="15.75" thickBot="1" x14ac:dyDescent="0.3">
      <c r="B103" s="125" t="s">
        <v>12</v>
      </c>
      <c r="C103" s="28">
        <f>VLOOKUP($B103,'Reg. Data Sum (10)'!$B$3:$N$17,5,FALSE)</f>
        <v>29644</v>
      </c>
      <c r="D103" s="27">
        <f>VLOOKUP($B103,'Reg. Data Sum (10)'!$B$51:$N$65,5,FALSE)</f>
        <v>0.56120021590333591</v>
      </c>
      <c r="E103" s="26">
        <f>VLOOKUP($B103,'Reg. Data Sum (10)'!$B$35:$N$49,5,FALSE)</f>
        <v>31689.264741600324</v>
      </c>
      <c r="F103" s="61">
        <f>VLOOKUP($B103,'Reg. Data Sum (10)'!$B$35:$C$49,2,FALSE)</f>
        <v>49820.322886457849</v>
      </c>
    </row>
    <row r="104" spans="2:6" x14ac:dyDescent="0.25">
      <c r="B104" s="24" t="s">
        <v>25</v>
      </c>
      <c r="C104" s="25"/>
      <c r="D104" s="25"/>
      <c r="E104" s="25"/>
      <c r="F104" s="25"/>
    </row>
    <row r="105" spans="2:6" x14ac:dyDescent="0.25">
      <c r="B105" s="24" t="s">
        <v>23</v>
      </c>
      <c r="C105" s="23"/>
      <c r="D105" s="23"/>
      <c r="E105" s="23"/>
      <c r="F105" s="23"/>
    </row>
    <row r="106" spans="2:6" x14ac:dyDescent="0.25">
      <c r="B106" s="23"/>
      <c r="C106" s="23"/>
      <c r="D106" s="23"/>
      <c r="E106" s="23"/>
      <c r="F106" s="23"/>
    </row>
    <row r="107" spans="2:6" ht="15.75" thickBot="1" x14ac:dyDescent="0.3">
      <c r="B107" s="39" t="s">
        <v>162</v>
      </c>
      <c r="C107" s="23"/>
      <c r="D107" s="23"/>
      <c r="E107" s="23"/>
      <c r="F107" s="23"/>
    </row>
    <row r="108" spans="2:6" ht="26.25" x14ac:dyDescent="0.25">
      <c r="B108" s="80" t="s">
        <v>21</v>
      </c>
      <c r="C108" s="81" t="s">
        <v>30</v>
      </c>
      <c r="D108" s="82" t="s">
        <v>22</v>
      </c>
      <c r="E108" s="81" t="s">
        <v>65</v>
      </c>
      <c r="F108" s="83" t="s">
        <v>29</v>
      </c>
    </row>
    <row r="109" spans="2:6" x14ac:dyDescent="0.25">
      <c r="B109" s="116" t="s">
        <v>11</v>
      </c>
      <c r="C109" s="31">
        <f>VLOOKUP($B109,'Reg. Data Sum (10)'!$B$3:$N$17,6,FALSE)</f>
        <v>356733</v>
      </c>
      <c r="D109" s="30">
        <f>VLOOKUP($B109,'Reg. Data Sum (10)'!$B$51:$N$65,6,FALSE)</f>
        <v>1.0895443353862835</v>
      </c>
      <c r="E109" s="29">
        <f>VLOOKUP($B109,'Reg. Data Sum (10)'!$B$35:$N$49,6,FALSE)</f>
        <v>35175.109095598105</v>
      </c>
      <c r="F109" s="59">
        <f>VLOOKUP($B109,'Reg. Data Sum (10)'!$B$35:$C$49,2,FALSE)</f>
        <v>39108.547815641243</v>
      </c>
    </row>
    <row r="110" spans="2:6" x14ac:dyDescent="0.25">
      <c r="B110" s="116" t="s">
        <v>8</v>
      </c>
      <c r="C110" s="31">
        <f>VLOOKUP($B110,'Reg. Data Sum (10)'!$B$3:$N$17,6,FALSE)</f>
        <v>235546</v>
      </c>
      <c r="D110" s="30">
        <f>VLOOKUP($B110,'Reg. Data Sum (10)'!$B$51:$N$65,6,FALSE)</f>
        <v>0.94255104304734705</v>
      </c>
      <c r="E110" s="29">
        <f>VLOOKUP($B110,'Reg. Data Sum (10)'!$B$35:$N$49,6,FALSE)</f>
        <v>40401.744444821816</v>
      </c>
      <c r="F110" s="59">
        <f>VLOOKUP($B110,'Reg. Data Sum (10)'!$B$35:$C$49,2,FALSE)</f>
        <v>43603.521969901631</v>
      </c>
    </row>
    <row r="111" spans="2:6" x14ac:dyDescent="0.25">
      <c r="B111" s="116" t="s">
        <v>3</v>
      </c>
      <c r="C111" s="31">
        <f>VLOOKUP($B111,'Reg. Data Sum (10)'!$B$3:$N$17,6,FALSE)</f>
        <v>209130</v>
      </c>
      <c r="D111" s="30">
        <f>VLOOKUP($B111,'Reg. Data Sum (10)'!$B$51:$N$65,6,FALSE)</f>
        <v>1.3590716924903439</v>
      </c>
      <c r="E111" s="29">
        <f>VLOOKUP($B111,'Reg. Data Sum (10)'!$B$35:$N$49,6,FALSE)</f>
        <v>49679.524845789703</v>
      </c>
      <c r="F111" s="59">
        <f>VLOOKUP($B111,'Reg. Data Sum (10)'!$B$35:$C$49,2,FALSE)</f>
        <v>57525.667521625255</v>
      </c>
    </row>
    <row r="112" spans="2:6" x14ac:dyDescent="0.25">
      <c r="B112" s="116" t="s">
        <v>9</v>
      </c>
      <c r="C112" s="31">
        <f>VLOOKUP($B112,'Reg. Data Sum (10)'!$B$3:$N$17,6,FALSE)</f>
        <v>179391</v>
      </c>
      <c r="D112" s="30">
        <f>VLOOKUP($B112,'Reg. Data Sum (10)'!$B$51:$N$65,6,FALSE)</f>
        <v>0.80135202835195296</v>
      </c>
      <c r="E112" s="29">
        <f>VLOOKUP($B112,'Reg. Data Sum (10)'!$B$35:$N$49,6,FALSE)</f>
        <v>41877.637975149257</v>
      </c>
      <c r="F112" s="59">
        <f>VLOOKUP($B112,'Reg. Data Sum (10)'!$B$35:$C$49,2,FALSE)</f>
        <v>60145.174468291101</v>
      </c>
    </row>
    <row r="113" spans="2:6" x14ac:dyDescent="0.25">
      <c r="B113" s="116" t="s">
        <v>44</v>
      </c>
      <c r="C113" s="31">
        <f>VLOOKUP($B113,'Reg. Data Sum (10)'!$B$3:$N$17,6,FALSE)</f>
        <v>179007</v>
      </c>
      <c r="D113" s="30">
        <f>VLOOKUP($B113,'Reg. Data Sum (10)'!$B$51:$N$65,6,FALSE)</f>
        <v>0.95233464673992752</v>
      </c>
      <c r="E113" s="29">
        <f>VLOOKUP($B113,'Reg. Data Sum (10)'!$B$35:$N$49,6,FALSE)</f>
        <v>35928.369566553265</v>
      </c>
      <c r="F113" s="59">
        <f>VLOOKUP($B113,'Reg. Data Sum (10)'!$B$35:$C$49,2,FALSE)</f>
        <v>43493.222597552121</v>
      </c>
    </row>
    <row r="114" spans="2:6" x14ac:dyDescent="0.25">
      <c r="B114" s="116" t="s">
        <v>7</v>
      </c>
      <c r="C114" s="31">
        <f>VLOOKUP($B114,'Reg. Data Sum (10)'!$B$3:$N$17,6,FALSE)</f>
        <v>167298</v>
      </c>
      <c r="D114" s="30">
        <f>VLOOKUP($B114,'Reg. Data Sum (10)'!$B$51:$N$65,6,FALSE)</f>
        <v>0.96022104895860105</v>
      </c>
      <c r="E114" s="29">
        <f>VLOOKUP($B114,'Reg. Data Sum (10)'!$B$35:$N$49,6,FALSE)</f>
        <v>14510.924583677031</v>
      </c>
      <c r="F114" s="59">
        <f>VLOOKUP($B114,'Reg. Data Sum (10)'!$B$35:$C$49,2,FALSE)</f>
        <v>19387.493371474367</v>
      </c>
    </row>
    <row r="115" spans="2:6" x14ac:dyDescent="0.25">
      <c r="B115" s="115" t="s">
        <v>45</v>
      </c>
      <c r="C115" s="31">
        <f>VLOOKUP($B115,'Reg. Data Sum (10)'!$B$3:$N$17,6,FALSE)</f>
        <v>87276</v>
      </c>
      <c r="D115" s="30">
        <f>VLOOKUP($B115,'Reg. Data Sum (10)'!$B$51:$N$65,6,FALSE)</f>
        <v>1.4145627198093995</v>
      </c>
      <c r="E115" s="29">
        <f>VLOOKUP($B115,'Reg. Data Sum (10)'!$B$35:$N$49,6,FALSE)</f>
        <v>41613.825381548195</v>
      </c>
      <c r="F115" s="59">
        <f>VLOOKUP($B115,'Reg. Data Sum (10)'!$B$35:$C$49,2,FALSE)</f>
        <v>48960.193849719093</v>
      </c>
    </row>
    <row r="116" spans="2:6" x14ac:dyDescent="0.25">
      <c r="B116" s="116" t="s">
        <v>10</v>
      </c>
      <c r="C116" s="31">
        <f>VLOOKUP($B116,'Reg. Data Sum (10)'!$B$3:$N$17,6,FALSE)</f>
        <v>85039</v>
      </c>
      <c r="D116" s="30">
        <f>VLOOKUP($B116,'Reg. Data Sum (10)'!$B$51:$N$65,6,FALSE)</f>
        <v>0.85769227183363794</v>
      </c>
      <c r="E116" s="29">
        <f>VLOOKUP($B116,'Reg. Data Sum (10)'!$B$35:$N$49,6,FALSE)</f>
        <v>51628.053963475584</v>
      </c>
      <c r="F116" s="59">
        <f>VLOOKUP($B116,'Reg. Data Sum (10)'!$B$35:$C$49,2,FALSE)</f>
        <v>73976.731736093818</v>
      </c>
    </row>
    <row r="117" spans="2:6" x14ac:dyDescent="0.25">
      <c r="B117" s="116" t="s">
        <v>2</v>
      </c>
      <c r="C117" s="31">
        <f>VLOOKUP($B117,'Reg. Data Sum (10)'!$B$3:$N$17,6,FALSE)</f>
        <v>67822</v>
      </c>
      <c r="D117" s="30">
        <f>VLOOKUP($B117,'Reg. Data Sum (10)'!$B$51:$N$65,6,FALSE)</f>
        <v>0.92233626485429787</v>
      </c>
      <c r="E117" s="29">
        <f>VLOOKUP($B117,'Reg. Data Sum (10)'!$B$35:$N$49,6,FALSE)</f>
        <v>43615.251629264843</v>
      </c>
      <c r="F117" s="59">
        <f>VLOOKUP($B117,'Reg. Data Sum (10)'!$B$35:$C$49,2,FALSE)</f>
        <v>49597.106617379839</v>
      </c>
    </row>
    <row r="118" spans="2:6" x14ac:dyDescent="0.25">
      <c r="B118" s="116" t="s">
        <v>6</v>
      </c>
      <c r="C118" s="31">
        <f>VLOOKUP($B118,'Reg. Data Sum (10)'!$B$3:$N$17,6,FALSE)</f>
        <v>46542</v>
      </c>
      <c r="D118" s="30">
        <f>VLOOKUP($B118,'Reg. Data Sum (10)'!$B$51:$N$65,6,FALSE)</f>
        <v>0.7988234745507683</v>
      </c>
      <c r="E118" s="29">
        <f>VLOOKUP($B118,'Reg. Data Sum (10)'!$B$35:$N$49,6,FALSE)</f>
        <v>26833.487602595505</v>
      </c>
      <c r="F118" s="59">
        <f>VLOOKUP($B118,'Reg. Data Sum (10)'!$B$35:$C$49,2,FALSE)</f>
        <v>29369.668325990449</v>
      </c>
    </row>
    <row r="119" spans="2:6" x14ac:dyDescent="0.25">
      <c r="B119" s="115" t="s">
        <v>46</v>
      </c>
      <c r="C119" s="31">
        <f>VLOOKUP($B119,'Reg. Data Sum (10)'!$B$3:$N$17,6,FALSE)</f>
        <v>42374</v>
      </c>
      <c r="D119" s="30">
        <f>VLOOKUP($B119,'Reg. Data Sum (10)'!$B$51:$N$65,6,FALSE)</f>
        <v>1.0612461633781176</v>
      </c>
      <c r="E119" s="29">
        <f>VLOOKUP($B119,'Reg. Data Sum (10)'!$B$35:$N$49,6,FALSE)</f>
        <v>56020.095483079247</v>
      </c>
      <c r="F119" s="59">
        <f>VLOOKUP($B119,'Reg. Data Sum (10)'!$B$35:$C$49,2,FALSE)</f>
        <v>69197.807531032639</v>
      </c>
    </row>
    <row r="120" spans="2:6" x14ac:dyDescent="0.25">
      <c r="B120" s="117" t="s">
        <v>12</v>
      </c>
      <c r="C120" s="31">
        <f>VLOOKUP($B120,'Reg. Data Sum (10)'!$B$3:$N$17,6,FALSE)</f>
        <v>29493</v>
      </c>
      <c r="D120" s="30">
        <f>VLOOKUP($B120,'Reg. Data Sum (10)'!$B$51:$N$65,6,FALSE)</f>
        <v>1.2241586227123014</v>
      </c>
      <c r="E120" s="29">
        <f>VLOOKUP($B120,'Reg. Data Sum (10)'!$B$35:$N$49,6,FALSE)</f>
        <v>57933.620384498019</v>
      </c>
      <c r="F120" s="59">
        <f>VLOOKUP($B120,'Reg. Data Sum (10)'!$B$35:$C$49,2,FALSE)</f>
        <v>49820.322886457849</v>
      </c>
    </row>
    <row r="121" spans="2:6" ht="15.75" thickBot="1" x14ac:dyDescent="0.3">
      <c r="B121" s="118" t="s">
        <v>4</v>
      </c>
      <c r="C121" s="28">
        <f>VLOOKUP($B121,'Reg. Data Sum (10)'!$B$3:$N$17,6,FALSE)</f>
        <v>26186</v>
      </c>
      <c r="D121" s="27">
        <f>VLOOKUP($B121,'Reg. Data Sum (10)'!$B$51:$N$65,6,FALSE)</f>
        <v>0.72298983110878412</v>
      </c>
      <c r="E121" s="26">
        <f>VLOOKUP($B121,'Reg. Data Sum (10)'!$B$35:$N$49,6,FALSE)</f>
        <v>43560.969831207512</v>
      </c>
      <c r="F121" s="61">
        <f>VLOOKUP($B121,'Reg. Data Sum (10)'!$B$35:$C$49,2,FALSE)</f>
        <v>74395.005384102726</v>
      </c>
    </row>
    <row r="122" spans="2:6" x14ac:dyDescent="0.25">
      <c r="B122" s="24" t="s">
        <v>25</v>
      </c>
      <c r="C122" s="25"/>
      <c r="D122" s="25"/>
      <c r="E122" s="25"/>
      <c r="F122" s="25"/>
    </row>
    <row r="123" spans="2:6" x14ac:dyDescent="0.25">
      <c r="B123" s="24" t="s">
        <v>23</v>
      </c>
      <c r="C123" s="23"/>
      <c r="D123" s="23"/>
      <c r="E123" s="23"/>
      <c r="F123" s="23"/>
    </row>
    <row r="124" spans="2:6" x14ac:dyDescent="0.25">
      <c r="B124" s="23"/>
      <c r="C124" s="23"/>
      <c r="D124" s="23"/>
      <c r="E124" s="23"/>
      <c r="F124" s="23"/>
    </row>
    <row r="125" spans="2:6" ht="15.75" thickBot="1" x14ac:dyDescent="0.3">
      <c r="B125" s="39" t="s">
        <v>163</v>
      </c>
      <c r="C125" s="23"/>
      <c r="D125" s="23"/>
      <c r="E125" s="23"/>
      <c r="F125" s="23"/>
    </row>
    <row r="126" spans="2:6" ht="26.25" x14ac:dyDescent="0.25">
      <c r="B126" s="84" t="s">
        <v>21</v>
      </c>
      <c r="C126" s="85" t="s">
        <v>30</v>
      </c>
      <c r="D126" s="86" t="s">
        <v>22</v>
      </c>
      <c r="E126" s="85" t="s">
        <v>64</v>
      </c>
      <c r="F126" s="87" t="s">
        <v>29</v>
      </c>
    </row>
    <row r="127" spans="2:6" x14ac:dyDescent="0.25">
      <c r="B127" s="116" t="s">
        <v>11</v>
      </c>
      <c r="C127" s="31">
        <f>VLOOKUP($B127,'Reg. Data Sum (10)'!$B$3:$N$17,7,FALSE)</f>
        <v>434398</v>
      </c>
      <c r="D127" s="30">
        <f>VLOOKUP($B127,'Reg. Data Sum (10)'!$B$51:$N$65,7,FALSE)</f>
        <v>0.92598920882768088</v>
      </c>
      <c r="E127" s="29">
        <f>VLOOKUP($B127,'Reg. Data Sum (10)'!$B$35:$N$49,7,FALSE)</f>
        <v>39998.581515108264</v>
      </c>
      <c r="F127" s="59">
        <f>VLOOKUP($B127,'Reg. Data Sum (10)'!$B$35:$C$49,2,FALSE)</f>
        <v>39108.547815641243</v>
      </c>
    </row>
    <row r="128" spans="2:6" x14ac:dyDescent="0.25">
      <c r="B128" s="116" t="s">
        <v>9</v>
      </c>
      <c r="C128" s="31">
        <f>VLOOKUP($B128,'Reg. Data Sum (10)'!$B$3:$N$17,7,FALSE)</f>
        <v>386593</v>
      </c>
      <c r="D128" s="30">
        <f>VLOOKUP($B128,'Reg. Data Sum (10)'!$B$51:$N$65,7,FALSE)</f>
        <v>1.2052944680590336</v>
      </c>
      <c r="E128" s="29">
        <f>VLOOKUP($B128,'Reg. Data Sum (10)'!$B$35:$N$49,7,FALSE)</f>
        <v>67406.52984663457</v>
      </c>
      <c r="F128" s="59">
        <f>VLOOKUP($B128,'Reg. Data Sum (10)'!$B$35:$C$49,2,FALSE)</f>
        <v>60145.174468291101</v>
      </c>
    </row>
    <row r="129" spans="2:6" x14ac:dyDescent="0.25">
      <c r="B129" s="116" t="s">
        <v>8</v>
      </c>
      <c r="C129" s="31">
        <f>VLOOKUP($B129,'Reg. Data Sum (10)'!$B$3:$N$17,7,FALSE)</f>
        <v>384078</v>
      </c>
      <c r="D129" s="30">
        <f>VLOOKUP($B129,'Reg. Data Sum (10)'!$B$51:$N$65,7,FALSE)</f>
        <v>1.0726673552581092</v>
      </c>
      <c r="E129" s="29">
        <f>VLOOKUP($B129,'Reg. Data Sum (10)'!$B$35:$N$49,7,FALSE)</f>
        <v>46579.625596883969</v>
      </c>
      <c r="F129" s="59">
        <f>VLOOKUP($B129,'Reg. Data Sum (10)'!$B$35:$C$49,2,FALSE)</f>
        <v>43603.521969901631</v>
      </c>
    </row>
    <row r="130" spans="2:6" x14ac:dyDescent="0.25">
      <c r="B130" s="116" t="s">
        <v>44</v>
      </c>
      <c r="C130" s="31">
        <f>VLOOKUP($B130,'Reg. Data Sum (10)'!$B$3:$N$17,7,FALSE)</f>
        <v>242196</v>
      </c>
      <c r="D130" s="30">
        <f>VLOOKUP($B130,'Reg. Data Sum (10)'!$B$51:$N$65,7,FALSE)</f>
        <v>0.89929675054070812</v>
      </c>
      <c r="E130" s="29">
        <f>VLOOKUP($B130,'Reg. Data Sum (10)'!$B$35:$N$49,7,FALSE)</f>
        <v>50252.616612165351</v>
      </c>
      <c r="F130" s="59">
        <f>VLOOKUP($B130,'Reg. Data Sum (10)'!$B$35:$C$49,2,FALSE)</f>
        <v>43493.222597552121</v>
      </c>
    </row>
    <row r="131" spans="2:6" x14ac:dyDescent="0.25">
      <c r="B131" s="116" t="s">
        <v>7</v>
      </c>
      <c r="C131" s="31">
        <f>VLOOKUP($B131,'Reg. Data Sum (10)'!$B$3:$N$17,7,FALSE)</f>
        <v>229797</v>
      </c>
      <c r="D131" s="30">
        <f>VLOOKUP($B131,'Reg. Data Sum (10)'!$B$51:$N$65,7,FALSE)</f>
        <v>0.9205371393955033</v>
      </c>
      <c r="E131" s="29">
        <f>VLOOKUP($B131,'Reg. Data Sum (10)'!$B$35:$N$49,7,FALSE)</f>
        <v>19371.472956566013</v>
      </c>
      <c r="F131" s="59">
        <f>VLOOKUP($B131,'Reg. Data Sum (10)'!$B$35:$C$49,2,FALSE)</f>
        <v>19387.493371474367</v>
      </c>
    </row>
    <row r="132" spans="2:6" x14ac:dyDescent="0.25">
      <c r="B132" s="116" t="s">
        <v>2</v>
      </c>
      <c r="C132" s="31">
        <f>VLOOKUP($B132,'Reg. Data Sum (10)'!$B$3:$N$17,7,FALSE)</f>
        <v>142748</v>
      </c>
      <c r="D132" s="30">
        <f>VLOOKUP($B132,'Reg. Data Sum (10)'!$B$51:$N$65,7,FALSE)</f>
        <v>1.3548936643379035</v>
      </c>
      <c r="E132" s="29">
        <f>VLOOKUP($B132,'Reg. Data Sum (10)'!$B$35:$N$49,7,FALSE)</f>
        <v>53992.416145935495</v>
      </c>
      <c r="F132" s="59">
        <f>VLOOKUP($B132,'Reg. Data Sum (10)'!$B$35:$C$49,2,FALSE)</f>
        <v>49597.106617379839</v>
      </c>
    </row>
    <row r="133" spans="2:6" x14ac:dyDescent="0.25">
      <c r="B133" s="115" t="s">
        <v>46</v>
      </c>
      <c r="C133" s="31">
        <f>VLOOKUP($B133,'Reg. Data Sum (10)'!$B$3:$N$17,7,FALSE)</f>
        <v>139880</v>
      </c>
      <c r="D133" s="30">
        <f>VLOOKUP($B133,'Reg. Data Sum (10)'!$B$51:$N$65,7,FALSE)</f>
        <v>2.445055840801404</v>
      </c>
      <c r="E133" s="29">
        <f>VLOOKUP($B133,'Reg. Data Sum (10)'!$B$35:$N$49,7,FALSE)</f>
        <v>88914.63417929654</v>
      </c>
      <c r="F133" s="59">
        <f>VLOOKUP($B133,'Reg. Data Sum (10)'!$B$35:$C$49,2,FALSE)</f>
        <v>69197.807531032639</v>
      </c>
    </row>
    <row r="134" spans="2:6" x14ac:dyDescent="0.25">
      <c r="B134" s="116" t="s">
        <v>10</v>
      </c>
      <c r="C134" s="31">
        <f>VLOOKUP($B134,'Reg. Data Sum (10)'!$B$3:$N$17,7,FALSE)</f>
        <v>137875</v>
      </c>
      <c r="D134" s="30">
        <f>VLOOKUP($B134,'Reg. Data Sum (10)'!$B$51:$N$65,7,FALSE)</f>
        <v>0.97054430452227036</v>
      </c>
      <c r="E134" s="29">
        <f>VLOOKUP($B134,'Reg. Data Sum (10)'!$B$35:$N$49,7,FALSE)</f>
        <v>72076.476003626478</v>
      </c>
      <c r="F134" s="59">
        <f>VLOOKUP($B134,'Reg. Data Sum (10)'!$B$35:$C$49,2,FALSE)</f>
        <v>73976.731736093818</v>
      </c>
    </row>
    <row r="135" spans="2:6" x14ac:dyDescent="0.25">
      <c r="B135" s="116" t="s">
        <v>3</v>
      </c>
      <c r="C135" s="31">
        <f>VLOOKUP($B135,'Reg. Data Sum (10)'!$B$3:$N$17,7,FALSE)</f>
        <v>114873</v>
      </c>
      <c r="D135" s="30">
        <f>VLOOKUP($B135,'Reg. Data Sum (10)'!$B$51:$N$65,7,FALSE)</f>
        <v>0.52102730079891379</v>
      </c>
      <c r="E135" s="29">
        <f>VLOOKUP($B135,'Reg. Data Sum (10)'!$B$35:$N$49,7,FALSE)</f>
        <v>66081.207698937083</v>
      </c>
      <c r="F135" s="59">
        <f>VLOOKUP($B135,'Reg. Data Sum (10)'!$B$35:$C$49,2,FALSE)</f>
        <v>57525.667521625255</v>
      </c>
    </row>
    <row r="136" spans="2:6" x14ac:dyDescent="0.25">
      <c r="B136" s="115" t="s">
        <v>45</v>
      </c>
      <c r="C136" s="31">
        <f>VLOOKUP($B136,'Reg. Data Sum (10)'!$B$3:$N$17,7,FALSE)</f>
        <v>102559</v>
      </c>
      <c r="D136" s="30">
        <f>VLOOKUP($B136,'Reg. Data Sum (10)'!$B$51:$N$65,7,FALSE)</f>
        <v>1.1601593374705106</v>
      </c>
      <c r="E136" s="29">
        <f>VLOOKUP($B136,'Reg. Data Sum (10)'!$B$35:$N$49,7,FALSE)</f>
        <v>47597.007234859935</v>
      </c>
      <c r="F136" s="59">
        <f>VLOOKUP($B136,'Reg. Data Sum (10)'!$B$35:$C$49,2,FALSE)</f>
        <v>48960.193849719093</v>
      </c>
    </row>
    <row r="137" spans="2:6" x14ac:dyDescent="0.25">
      <c r="B137" s="116" t="s">
        <v>6</v>
      </c>
      <c r="C137" s="31">
        <f>VLOOKUP($B137,'Reg. Data Sum (10)'!$B$3:$N$17,7,FALSE)</f>
        <v>87801</v>
      </c>
      <c r="D137" s="30">
        <f>VLOOKUP($B137,'Reg. Data Sum (10)'!$B$51:$N$65,7,FALSE)</f>
        <v>1.0517722948864792</v>
      </c>
      <c r="E137" s="29">
        <f>VLOOKUP($B137,'Reg. Data Sum (10)'!$B$35:$N$49,7,FALSE)</f>
        <v>34235.675094816688</v>
      </c>
      <c r="F137" s="59">
        <f>VLOOKUP($B137,'Reg. Data Sum (10)'!$B$35:$C$49,2,FALSE)</f>
        <v>29369.668325990449</v>
      </c>
    </row>
    <row r="138" spans="2:6" x14ac:dyDescent="0.25">
      <c r="B138" s="116" t="s">
        <v>4</v>
      </c>
      <c r="C138" s="31">
        <f>VLOOKUP($B138,'Reg. Data Sum (10)'!$B$3:$N$17,7,FALSE)</f>
        <v>43829</v>
      </c>
      <c r="D138" s="30">
        <f>VLOOKUP($B138,'Reg. Data Sum (10)'!$B$51:$N$65,7,FALSE)</f>
        <v>0.84458054828047913</v>
      </c>
      <c r="E138" s="29">
        <f>VLOOKUP($B138,'Reg. Data Sum (10)'!$B$35:$N$49,7,FALSE)</f>
        <v>72503.48862625203</v>
      </c>
      <c r="F138" s="59">
        <f>VLOOKUP($B138,'Reg. Data Sum (10)'!$B$35:$C$49,2,FALSE)</f>
        <v>74395.005384102726</v>
      </c>
    </row>
    <row r="139" spans="2:6" ht="15.75" thickBot="1" x14ac:dyDescent="0.3">
      <c r="B139" s="125" t="s">
        <v>12</v>
      </c>
      <c r="C139" s="28">
        <f>VLOOKUP($B139,'Reg. Data Sum (10)'!$B$3:$N$17,7,FALSE)</f>
        <v>6499</v>
      </c>
      <c r="D139" s="27">
        <f>VLOOKUP($B139,'Reg. Data Sum (10)'!$B$51:$N$65,7,FALSE)</f>
        <v>0.18827028050720027</v>
      </c>
      <c r="E139" s="26">
        <f>VLOOKUP($B139,'Reg. Data Sum (10)'!$B$35:$N$49,7,FALSE)</f>
        <v>36272.30466225573</v>
      </c>
      <c r="F139" s="61">
        <f>VLOOKUP($B139,'Reg. Data Sum (10)'!$B$35:$C$49,2,FALSE)</f>
        <v>49820.322886457849</v>
      </c>
    </row>
    <row r="140" spans="2:6" x14ac:dyDescent="0.25">
      <c r="B140" s="24" t="s">
        <v>25</v>
      </c>
      <c r="C140" s="25"/>
      <c r="D140" s="25"/>
      <c r="E140" s="25"/>
      <c r="F140" s="25"/>
    </row>
    <row r="141" spans="2:6" x14ac:dyDescent="0.25">
      <c r="B141" s="24" t="s">
        <v>23</v>
      </c>
      <c r="C141" s="23"/>
      <c r="D141" s="23"/>
      <c r="E141" s="23"/>
      <c r="F141" s="23"/>
    </row>
    <row r="142" spans="2:6" x14ac:dyDescent="0.25">
      <c r="B142" s="23"/>
      <c r="C142" s="23"/>
      <c r="D142" s="23"/>
      <c r="E142" s="23"/>
      <c r="F142" s="23"/>
    </row>
    <row r="143" spans="2:6" ht="15.75" thickBot="1" x14ac:dyDescent="0.3">
      <c r="B143" s="39" t="s">
        <v>164</v>
      </c>
      <c r="C143" s="23"/>
      <c r="D143" s="23"/>
      <c r="E143" s="23"/>
      <c r="F143" s="23"/>
    </row>
    <row r="144" spans="2:6" ht="26.25" x14ac:dyDescent="0.25">
      <c r="B144" s="65" t="s">
        <v>21</v>
      </c>
      <c r="C144" s="66" t="s">
        <v>30</v>
      </c>
      <c r="D144" s="67" t="s">
        <v>22</v>
      </c>
      <c r="E144" s="66" t="s">
        <v>63</v>
      </c>
      <c r="F144" s="88" t="s">
        <v>29</v>
      </c>
    </row>
    <row r="145" spans="2:6" x14ac:dyDescent="0.25">
      <c r="B145" s="116" t="s">
        <v>11</v>
      </c>
      <c r="C145" s="31">
        <f>VLOOKUP($B145,'Reg. Data Sum (10)'!$B$3:$N$17,8,FALSE)</f>
        <v>711857</v>
      </c>
      <c r="D145" s="30">
        <f>VLOOKUP($B145,'Reg. Data Sum (10)'!$B$51:$N$65,8,FALSE)</f>
        <v>0.98257727716428445</v>
      </c>
      <c r="E145" s="29">
        <f>VLOOKUP($B145,'Reg. Data Sum (10)'!$B$35:$N$49,8,FALSE)</f>
        <v>35825.375928030488</v>
      </c>
      <c r="F145" s="59">
        <f>VLOOKUP($B145,'Reg. Data Sum (10)'!$B$35:$C$49,2,FALSE)</f>
        <v>39108.547815641243</v>
      </c>
    </row>
    <row r="146" spans="2:6" x14ac:dyDescent="0.25">
      <c r="B146" s="116" t="s">
        <v>8</v>
      </c>
      <c r="C146" s="31">
        <f>VLOOKUP($B146,'Reg. Data Sum (10)'!$B$3:$N$17,8,FALSE)</f>
        <v>519162</v>
      </c>
      <c r="D146" s="30">
        <f>VLOOKUP($B146,'Reg. Data Sum (10)'!$B$51:$N$65,8,FALSE)</f>
        <v>0.93886765452598064</v>
      </c>
      <c r="E146" s="29">
        <f>VLOOKUP($B146,'Reg. Data Sum (10)'!$B$35:$N$49,8,FALSE)</f>
        <v>39974.915667941801</v>
      </c>
      <c r="F146" s="59">
        <f>VLOOKUP($B146,'Reg. Data Sum (10)'!$B$35:$C$49,2,FALSE)</f>
        <v>43603.521969901631</v>
      </c>
    </row>
    <row r="147" spans="2:6" x14ac:dyDescent="0.25">
      <c r="B147" s="116" t="s">
        <v>9</v>
      </c>
      <c r="C147" s="31">
        <f>VLOOKUP($B147,'Reg. Data Sum (10)'!$B$3:$N$17,8,FALSE)</f>
        <v>484551</v>
      </c>
      <c r="D147" s="30">
        <f>VLOOKUP($B147,'Reg. Data Sum (10)'!$B$51:$N$65,8,FALSE)</f>
        <v>0.97821545365678775</v>
      </c>
      <c r="E147" s="29">
        <f>VLOOKUP($B147,'Reg. Data Sum (10)'!$B$35:$N$49,8,FALSE)</f>
        <v>51304.113936407106</v>
      </c>
      <c r="F147" s="59">
        <f>VLOOKUP($B147,'Reg. Data Sum (10)'!$B$35:$C$49,2,FALSE)</f>
        <v>60145.174468291101</v>
      </c>
    </row>
    <row r="148" spans="2:6" x14ac:dyDescent="0.25">
      <c r="B148" s="116" t="s">
        <v>44</v>
      </c>
      <c r="C148" s="31">
        <f>VLOOKUP($B148,'Reg. Data Sum (10)'!$B$3:$N$17,8,FALSE)</f>
        <v>433840</v>
      </c>
      <c r="D148" s="30">
        <f>VLOOKUP($B148,'Reg. Data Sum (10)'!$B$51:$N$65,8,FALSE)</f>
        <v>1.0430893165830146</v>
      </c>
      <c r="E148" s="29">
        <f>VLOOKUP($B148,'Reg. Data Sum (10)'!$B$35:$N$49,8,FALSE)</f>
        <v>38499.270652775216</v>
      </c>
      <c r="F148" s="59">
        <f>VLOOKUP($B148,'Reg. Data Sum (10)'!$B$35:$C$49,2,FALSE)</f>
        <v>43493.222597552121</v>
      </c>
    </row>
    <row r="149" spans="2:6" x14ac:dyDescent="0.25">
      <c r="B149" s="116" t="s">
        <v>3</v>
      </c>
      <c r="C149" s="31">
        <f>VLOOKUP($B149,'Reg. Data Sum (10)'!$B$3:$N$17,8,FALSE)</f>
        <v>431622</v>
      </c>
      <c r="D149" s="30">
        <f>VLOOKUP($B149,'Reg. Data Sum (10)'!$B$51:$N$65,8,FALSE)</f>
        <v>1.2676575217782469</v>
      </c>
      <c r="E149" s="29">
        <f>VLOOKUP($B149,'Reg. Data Sum (10)'!$B$35:$N$49,8,FALSE)</f>
        <v>51274.775426183092</v>
      </c>
      <c r="F149" s="59">
        <f>VLOOKUP($B149,'Reg. Data Sum (10)'!$B$35:$C$49,2,FALSE)</f>
        <v>57525.667521625255</v>
      </c>
    </row>
    <row r="150" spans="2:6" x14ac:dyDescent="0.25">
      <c r="B150" s="116" t="s">
        <v>7</v>
      </c>
      <c r="C150" s="31">
        <f>VLOOKUP($B150,'Reg. Data Sum (10)'!$B$3:$N$17,8,FALSE)</f>
        <v>391762</v>
      </c>
      <c r="D150" s="30">
        <f>VLOOKUP($B150,'Reg. Data Sum (10)'!$B$51:$N$65,8,FALSE)</f>
        <v>1.0161904670221145</v>
      </c>
      <c r="E150" s="29">
        <f>VLOOKUP($B150,'Reg. Data Sum (10)'!$B$35:$N$49,8,FALSE)</f>
        <v>16541.334670029253</v>
      </c>
      <c r="F150" s="59">
        <f>VLOOKUP($B150,'Reg. Data Sum (10)'!$B$35:$C$49,2,FALSE)</f>
        <v>19387.493371474367</v>
      </c>
    </row>
    <row r="151" spans="2:6" x14ac:dyDescent="0.25">
      <c r="B151" s="116" t="s">
        <v>10</v>
      </c>
      <c r="C151" s="31">
        <f>VLOOKUP($B151,'Reg. Data Sum (10)'!$B$3:$N$17,8,FALSE)</f>
        <v>193939</v>
      </c>
      <c r="D151" s="30">
        <f>VLOOKUP($B151,'Reg. Data Sum (10)'!$B$51:$N$65,8,FALSE)</f>
        <v>0.88399709910635382</v>
      </c>
      <c r="E151" s="29">
        <f>VLOOKUP($B151,'Reg. Data Sum (10)'!$B$35:$N$49,8,FALSE)</f>
        <v>63444.013839403109</v>
      </c>
      <c r="F151" s="59">
        <f>VLOOKUP($B151,'Reg. Data Sum (10)'!$B$35:$C$49,2,FALSE)</f>
        <v>73976.731736093818</v>
      </c>
    </row>
    <row r="152" spans="2:6" x14ac:dyDescent="0.25">
      <c r="B152" s="115" t="s">
        <v>45</v>
      </c>
      <c r="C152" s="31">
        <f>VLOOKUP($B152,'Reg. Data Sum (10)'!$B$3:$N$17,8,FALSE)</f>
        <v>180441</v>
      </c>
      <c r="D152" s="30">
        <f>VLOOKUP($B152,'Reg. Data Sum (10)'!$B$51:$N$65,8,FALSE)</f>
        <v>1.3217062249738842</v>
      </c>
      <c r="E152" s="29">
        <f>VLOOKUP($B152,'Reg. Data Sum (10)'!$B$35:$N$49,8,FALSE)</f>
        <v>44543.946619670693</v>
      </c>
      <c r="F152" s="59">
        <f>VLOOKUP($B152,'Reg. Data Sum (10)'!$B$35:$C$49,2,FALSE)</f>
        <v>48960.193849719093</v>
      </c>
    </row>
    <row r="153" spans="2:6" x14ac:dyDescent="0.25">
      <c r="B153" s="116" t="s">
        <v>2</v>
      </c>
      <c r="C153" s="31">
        <f>VLOOKUP($B153,'Reg. Data Sum (10)'!$B$3:$N$17,8,FALSE)</f>
        <v>176597</v>
      </c>
      <c r="D153" s="30">
        <f>VLOOKUP($B153,'Reg. Data Sum (10)'!$B$51:$N$65,8,FALSE)</f>
        <v>1.0853613429482225</v>
      </c>
      <c r="E153" s="29">
        <f>VLOOKUP($B153,'Reg. Data Sum (10)'!$B$35:$N$49,8,FALSE)</f>
        <v>40127.20635118377</v>
      </c>
      <c r="F153" s="59">
        <f>VLOOKUP($B153,'Reg. Data Sum (10)'!$B$35:$C$49,2,FALSE)</f>
        <v>49597.106617379839</v>
      </c>
    </row>
    <row r="154" spans="2:6" x14ac:dyDescent="0.25">
      <c r="B154" s="116" t="s">
        <v>6</v>
      </c>
      <c r="C154" s="31">
        <f>VLOOKUP($B154,'Reg. Data Sum (10)'!$B$3:$N$17,8,FALSE)</f>
        <v>92145</v>
      </c>
      <c r="D154" s="30">
        <f>VLOOKUP($B154,'Reg. Data Sum (10)'!$B$51:$N$65,8,FALSE)</f>
        <v>0.71474296071003474</v>
      </c>
      <c r="E154" s="29">
        <f>VLOOKUP($B154,'Reg. Data Sum (10)'!$B$35:$N$49,8,FALSE)</f>
        <v>27239.02276846275</v>
      </c>
      <c r="F154" s="59">
        <f>VLOOKUP($B154,'Reg. Data Sum (10)'!$B$35:$C$49,2,FALSE)</f>
        <v>29369.668325990449</v>
      </c>
    </row>
    <row r="155" spans="2:6" x14ac:dyDescent="0.25">
      <c r="B155" s="115" t="s">
        <v>46</v>
      </c>
      <c r="C155" s="31">
        <f>VLOOKUP($B155,'Reg. Data Sum (10)'!$B$3:$N$17,8,FALSE)</f>
        <v>71991</v>
      </c>
      <c r="D155" s="30">
        <f>VLOOKUP($B155,'Reg. Data Sum (10)'!$B$51:$N$65,8,FALSE)</f>
        <v>0.81483037981308115</v>
      </c>
      <c r="E155" s="29">
        <f>VLOOKUP($B155,'Reg. Data Sum (10)'!$B$35:$N$49,8,FALSE)</f>
        <v>58907.944159686631</v>
      </c>
      <c r="F155" s="59">
        <f>VLOOKUP($B155,'Reg. Data Sum (10)'!$B$35:$C$49,2,FALSE)</f>
        <v>69197.807531032639</v>
      </c>
    </row>
    <row r="156" spans="2:6" x14ac:dyDescent="0.25">
      <c r="B156" s="116" t="s">
        <v>4</v>
      </c>
      <c r="C156" s="31">
        <f>VLOOKUP($B156,'Reg. Data Sum (10)'!$B$3:$N$17,8,FALSE)</f>
        <v>68132</v>
      </c>
      <c r="D156" s="30">
        <f>VLOOKUP($B156,'Reg. Data Sum (10)'!$B$51:$N$65,8,FALSE)</f>
        <v>0.85013226394406838</v>
      </c>
      <c r="E156" s="29">
        <f>VLOOKUP($B156,'Reg. Data Sum (10)'!$B$35:$N$49,8,FALSE)</f>
        <v>61584.279560265364</v>
      </c>
      <c r="F156" s="59">
        <f>VLOOKUP($B156,'Reg. Data Sum (10)'!$B$35:$C$49,2,FALSE)</f>
        <v>74395.005384102726</v>
      </c>
    </row>
    <row r="157" spans="2:6" ht="15.75" thickBot="1" x14ac:dyDescent="0.3">
      <c r="B157" s="125" t="s">
        <v>12</v>
      </c>
      <c r="C157" s="28">
        <f>VLOOKUP($B157,'Reg. Data Sum (10)'!$B$3:$N$17,8,FALSE)</f>
        <v>31853</v>
      </c>
      <c r="D157" s="27">
        <f>VLOOKUP($B157,'Reg. Data Sum (10)'!$B$51:$N$65,8,FALSE)</f>
        <v>0.59750483275769506</v>
      </c>
      <c r="E157" s="26">
        <f>VLOOKUP($B157,'Reg. Data Sum (10)'!$B$35:$N$49,8,FALSE)</f>
        <v>29538.206605343297</v>
      </c>
      <c r="F157" s="61">
        <f>VLOOKUP($B157,'Reg. Data Sum (10)'!$B$35:$C$49,2,FALSE)</f>
        <v>49820.322886457849</v>
      </c>
    </row>
    <row r="158" spans="2:6" x14ac:dyDescent="0.25">
      <c r="B158" s="24" t="s">
        <v>25</v>
      </c>
      <c r="C158" s="25"/>
      <c r="D158" s="25"/>
      <c r="E158" s="25"/>
      <c r="F158" s="25"/>
    </row>
    <row r="159" spans="2:6" x14ac:dyDescent="0.25">
      <c r="B159" s="24" t="s">
        <v>23</v>
      </c>
      <c r="C159" s="23"/>
      <c r="D159" s="23"/>
      <c r="E159" s="23"/>
      <c r="F159" s="23"/>
    </row>
    <row r="160" spans="2:6" x14ac:dyDescent="0.25">
      <c r="B160" s="23"/>
      <c r="C160" s="23"/>
      <c r="D160" s="23"/>
      <c r="E160" s="23"/>
      <c r="F160" s="23"/>
    </row>
    <row r="161" spans="2:6" ht="15.75" thickBot="1" x14ac:dyDescent="0.3">
      <c r="B161" s="39" t="s">
        <v>165</v>
      </c>
      <c r="C161" s="23"/>
      <c r="D161" s="23"/>
      <c r="E161" s="23"/>
      <c r="F161" s="23"/>
    </row>
    <row r="162" spans="2:6" ht="26.25" x14ac:dyDescent="0.25">
      <c r="B162" s="93" t="s">
        <v>21</v>
      </c>
      <c r="C162" s="94" t="s">
        <v>30</v>
      </c>
      <c r="D162" s="95" t="s">
        <v>22</v>
      </c>
      <c r="E162" s="94" t="s">
        <v>62</v>
      </c>
      <c r="F162" s="96" t="s">
        <v>29</v>
      </c>
    </row>
    <row r="163" spans="2:6" x14ac:dyDescent="0.25">
      <c r="B163" s="116" t="s">
        <v>11</v>
      </c>
      <c r="C163" s="31">
        <f>VLOOKUP($B163,'Reg. Data Sum (10)'!$B$3:$N$17,9,FALSE)</f>
        <v>942315</v>
      </c>
      <c r="D163" s="30">
        <f>VLOOKUP($B163,'Reg. Data Sum (10)'!$B$51:$N$65,9,FALSE)</f>
        <v>1.0039025574377074</v>
      </c>
      <c r="E163" s="29">
        <f>VLOOKUP($B163,'Reg. Data Sum (10)'!$B$35:$N$49,9,FALSE)</f>
        <v>36258.352182656541</v>
      </c>
      <c r="F163" s="59">
        <f>VLOOKUP($B163,'Reg. Data Sum (10)'!$B$35:$C$49,2,FALSE)</f>
        <v>39108.547815641243</v>
      </c>
    </row>
    <row r="164" spans="2:6" x14ac:dyDescent="0.25">
      <c r="B164" s="116" t="s">
        <v>8</v>
      </c>
      <c r="C164" s="31">
        <f>VLOOKUP($B164,'Reg. Data Sum (10)'!$B$3:$N$17,9,FALSE)</f>
        <v>820917</v>
      </c>
      <c r="D164" s="30">
        <f>VLOOKUP($B164,'Reg. Data Sum (10)'!$B$51:$N$65,9,FALSE)</f>
        <v>1.145835384152746</v>
      </c>
      <c r="E164" s="29">
        <f>VLOOKUP($B164,'Reg. Data Sum (10)'!$B$35:$N$49,9,FALSE)</f>
        <v>38936.89049197422</v>
      </c>
      <c r="F164" s="59">
        <f>VLOOKUP($B164,'Reg. Data Sum (10)'!$B$35:$C$49,2,FALSE)</f>
        <v>43603.521969901631</v>
      </c>
    </row>
    <row r="165" spans="2:6" x14ac:dyDescent="0.25">
      <c r="B165" s="116" t="s">
        <v>9</v>
      </c>
      <c r="C165" s="31">
        <f>VLOOKUP($B165,'Reg. Data Sum (10)'!$B$3:$N$17,9,FALSE)</f>
        <v>624278</v>
      </c>
      <c r="D165" s="30">
        <f>VLOOKUP($B165,'Reg. Data Sum (10)'!$B$51:$N$65,9,FALSE)</f>
        <v>0.97273502862135131</v>
      </c>
      <c r="E165" s="29">
        <f>VLOOKUP($B165,'Reg. Data Sum (10)'!$B$35:$N$49,9,FALSE)</f>
        <v>52154.474271077946</v>
      </c>
      <c r="F165" s="59">
        <f>VLOOKUP($B165,'Reg. Data Sum (10)'!$B$35:$C$49,2,FALSE)</f>
        <v>60145.174468291101</v>
      </c>
    </row>
    <row r="166" spans="2:6" x14ac:dyDescent="0.25">
      <c r="B166" s="116" t="s">
        <v>3</v>
      </c>
      <c r="C166" s="31">
        <f>VLOOKUP($B166,'Reg. Data Sum (10)'!$B$3:$N$17,9,FALSE)</f>
        <v>620308</v>
      </c>
      <c r="D166" s="30">
        <f>VLOOKUP($B166,'Reg. Data Sum (10)'!$B$51:$N$65,9,FALSE)</f>
        <v>1.40613573966536</v>
      </c>
      <c r="E166" s="29">
        <f>VLOOKUP($B166,'Reg. Data Sum (10)'!$B$35:$N$49,9,FALSE)</f>
        <v>53281.205283504321</v>
      </c>
      <c r="F166" s="59">
        <f>VLOOKUP($B166,'Reg. Data Sum (10)'!$B$35:$C$49,2,FALSE)</f>
        <v>57525.667521625255</v>
      </c>
    </row>
    <row r="167" spans="2:6" x14ac:dyDescent="0.25">
      <c r="B167" s="116" t="s">
        <v>44</v>
      </c>
      <c r="C167" s="31">
        <f>VLOOKUP($B167,'Reg. Data Sum (10)'!$B$3:$N$17,9,FALSE)</f>
        <v>524461</v>
      </c>
      <c r="D167" s="30">
        <f>VLOOKUP($B167,'Reg. Data Sum (10)'!$B$51:$N$65,9,FALSE)</f>
        <v>0.97325491206834214</v>
      </c>
      <c r="E167" s="29">
        <f>VLOOKUP($B167,'Reg. Data Sum (10)'!$B$35:$N$49,9,FALSE)</f>
        <v>41601.785539820885</v>
      </c>
      <c r="F167" s="59">
        <f>VLOOKUP($B167,'Reg. Data Sum (10)'!$B$35:$C$49,2,FALSE)</f>
        <v>43493.222597552121</v>
      </c>
    </row>
    <row r="168" spans="2:6" x14ac:dyDescent="0.25">
      <c r="B168" s="116" t="s">
        <v>7</v>
      </c>
      <c r="C168" s="31">
        <f>VLOOKUP($B168,'Reg. Data Sum (10)'!$B$3:$N$17,9,FALSE)</f>
        <v>474861</v>
      </c>
      <c r="D168" s="30">
        <f>VLOOKUP($B168,'Reg. Data Sum (10)'!$B$51:$N$65,9,FALSE)</f>
        <v>0.95069412633944994</v>
      </c>
      <c r="E168" s="29">
        <f>VLOOKUP($B168,'Reg. Data Sum (10)'!$B$35:$N$49,9,FALSE)</f>
        <v>15535.909211327104</v>
      </c>
      <c r="F168" s="59">
        <f>VLOOKUP($B168,'Reg. Data Sum (10)'!$B$35:$C$49,2,FALSE)</f>
        <v>19387.493371474367</v>
      </c>
    </row>
    <row r="169" spans="2:6" x14ac:dyDescent="0.25">
      <c r="B169" s="116" t="s">
        <v>10</v>
      </c>
      <c r="C169" s="31">
        <f>VLOOKUP($B169,'Reg. Data Sum (10)'!$B$3:$N$17,9,FALSE)</f>
        <v>265156</v>
      </c>
      <c r="D169" s="30">
        <f>VLOOKUP($B169,'Reg. Data Sum (10)'!$B$51:$N$65,9,FALSE)</f>
        <v>0.93284319223797019</v>
      </c>
      <c r="E169" s="29">
        <f>VLOOKUP($B169,'Reg. Data Sum (10)'!$B$35:$N$49,9,FALSE)</f>
        <v>55465.733077886223</v>
      </c>
      <c r="F169" s="59">
        <f>VLOOKUP($B169,'Reg. Data Sum (10)'!$B$35:$C$49,2,FALSE)</f>
        <v>73976.731736093818</v>
      </c>
    </row>
    <row r="170" spans="2:6" x14ac:dyDescent="0.25">
      <c r="B170" s="116" t="s">
        <v>2</v>
      </c>
      <c r="C170" s="31">
        <f>VLOOKUP($B170,'Reg. Data Sum (10)'!$B$3:$N$17,9,FALSE)</f>
        <v>168952</v>
      </c>
      <c r="D170" s="30">
        <f>VLOOKUP($B170,'Reg. Data Sum (10)'!$B$51:$N$65,9,FALSE)</f>
        <v>0.80144895071633526</v>
      </c>
      <c r="E170" s="29">
        <f>VLOOKUP($B170,'Reg. Data Sum (10)'!$B$35:$N$49,9,FALSE)</f>
        <v>47021.054583550358</v>
      </c>
      <c r="F170" s="59">
        <f>VLOOKUP($B170,'Reg. Data Sum (10)'!$B$35:$C$49,2,FALSE)</f>
        <v>49597.106617379839</v>
      </c>
    </row>
    <row r="171" spans="2:6" x14ac:dyDescent="0.25">
      <c r="B171" s="116" t="s">
        <v>6</v>
      </c>
      <c r="C171" s="31">
        <f>VLOOKUP($B171,'Reg. Data Sum (10)'!$B$3:$N$17,9,FALSE)</f>
        <v>148976</v>
      </c>
      <c r="D171" s="30">
        <f>VLOOKUP($B171,'Reg. Data Sum (10)'!$B$51:$N$65,9,FALSE)</f>
        <v>0.89189950200241941</v>
      </c>
      <c r="E171" s="29">
        <f>VLOOKUP($B171,'Reg. Data Sum (10)'!$B$35:$N$49,9,FALSE)</f>
        <v>25497.945393888949</v>
      </c>
      <c r="F171" s="59">
        <f>VLOOKUP($B171,'Reg. Data Sum (10)'!$B$35:$C$49,2,FALSE)</f>
        <v>29369.668325990449</v>
      </c>
    </row>
    <row r="172" spans="2:6" x14ac:dyDescent="0.25">
      <c r="B172" s="115" t="s">
        <v>45</v>
      </c>
      <c r="C172" s="31">
        <f>VLOOKUP($B172,'Reg. Data Sum (10)'!$B$3:$N$17,9,FALSE)</f>
        <v>129957</v>
      </c>
      <c r="D172" s="30">
        <f>VLOOKUP($B172,'Reg. Data Sum (10)'!$B$51:$N$65,9,FALSE)</f>
        <v>0.73471835070604263</v>
      </c>
      <c r="E172" s="29">
        <f>VLOOKUP($B172,'Reg. Data Sum (10)'!$B$35:$N$49,9,FALSE)</f>
        <v>50618.594196541933</v>
      </c>
      <c r="F172" s="59">
        <f>VLOOKUP($B172,'Reg. Data Sum (10)'!$B$35:$C$49,2,FALSE)</f>
        <v>48960.193849719093</v>
      </c>
    </row>
    <row r="173" spans="2:6" x14ac:dyDescent="0.25">
      <c r="B173" s="115" t="s">
        <v>46</v>
      </c>
      <c r="C173" s="31">
        <f>VLOOKUP($B173,'Reg. Data Sum (10)'!$B$3:$N$17,9,FALSE)</f>
        <v>84620</v>
      </c>
      <c r="D173" s="30">
        <f>VLOOKUP($B173,'Reg. Data Sum (10)'!$B$51:$N$65,9,FALSE)</f>
        <v>0.73923671277515191</v>
      </c>
      <c r="E173" s="29">
        <f>VLOOKUP($B173,'Reg. Data Sum (10)'!$B$35:$N$49,9,FALSE)</f>
        <v>66232.881659182225</v>
      </c>
      <c r="F173" s="59">
        <f>VLOOKUP($B173,'Reg. Data Sum (10)'!$B$35:$C$49,2,FALSE)</f>
        <v>69197.807531032639</v>
      </c>
    </row>
    <row r="174" spans="2:6" x14ac:dyDescent="0.25">
      <c r="B174" s="116" t="s">
        <v>4</v>
      </c>
      <c r="C174" s="31">
        <f>VLOOKUP($B174,'Reg. Data Sum (10)'!$B$3:$N$17,9,FALSE)</f>
        <v>77555</v>
      </c>
      <c r="D174" s="30">
        <f>VLOOKUP($B174,'Reg. Data Sum (10)'!$B$51:$N$65,9,FALSE)</f>
        <v>0.74690722901051088</v>
      </c>
      <c r="E174" s="29">
        <f>VLOOKUP($B174,'Reg. Data Sum (10)'!$B$35:$N$49,9,FALSE)</f>
        <v>56906.392650377151</v>
      </c>
      <c r="F174" s="59">
        <f>VLOOKUP($B174,'Reg. Data Sum (10)'!$B$35:$C$49,2,FALSE)</f>
        <v>74395.005384102726</v>
      </c>
    </row>
    <row r="175" spans="2:6" ht="15.75" thickBot="1" x14ac:dyDescent="0.3">
      <c r="B175" s="125" t="s">
        <v>12</v>
      </c>
      <c r="C175" s="28">
        <f>VLOOKUP($B175,'Reg. Data Sum (10)'!$B$3:$N$17,9,FALSE)</f>
        <v>24543</v>
      </c>
      <c r="D175" s="27">
        <f>VLOOKUP($B175,'Reg. Data Sum (10)'!$B$51:$N$65,9,FALSE)</f>
        <v>0.35533683338801608</v>
      </c>
      <c r="E175" s="26">
        <f>VLOOKUP($B175,'Reg. Data Sum (10)'!$B$35:$N$49,9,FALSE)</f>
        <v>44103.293281179969</v>
      </c>
      <c r="F175" s="61">
        <f>VLOOKUP($B175,'Reg. Data Sum (10)'!$B$35:$C$49,2,FALSE)</f>
        <v>49820.322886457849</v>
      </c>
    </row>
    <row r="176" spans="2:6" x14ac:dyDescent="0.25">
      <c r="B176" s="24" t="s">
        <v>25</v>
      </c>
      <c r="C176" s="25"/>
      <c r="D176" s="25"/>
      <c r="E176" s="25"/>
      <c r="F176" s="25"/>
    </row>
    <row r="177" spans="2:6" x14ac:dyDescent="0.25">
      <c r="B177" s="24" t="s">
        <v>23</v>
      </c>
      <c r="C177" s="23"/>
      <c r="D177" s="23"/>
      <c r="E177" s="23"/>
      <c r="F177" s="23"/>
    </row>
    <row r="178" spans="2:6" x14ac:dyDescent="0.25">
      <c r="B178" s="23"/>
      <c r="C178" s="23"/>
      <c r="D178" s="23"/>
      <c r="E178" s="23"/>
      <c r="F178" s="23"/>
    </row>
    <row r="179" spans="2:6" ht="15.75" thickBot="1" x14ac:dyDescent="0.3">
      <c r="B179" s="39" t="s">
        <v>166</v>
      </c>
      <c r="C179" s="23"/>
      <c r="D179" s="23"/>
      <c r="E179" s="23"/>
      <c r="F179" s="23"/>
    </row>
    <row r="180" spans="2:6" ht="26.25" x14ac:dyDescent="0.25">
      <c r="B180" s="97" t="s">
        <v>21</v>
      </c>
      <c r="C180" s="98" t="s">
        <v>30</v>
      </c>
      <c r="D180" s="99" t="s">
        <v>22</v>
      </c>
      <c r="E180" s="98" t="s">
        <v>61</v>
      </c>
      <c r="F180" s="100" t="s">
        <v>29</v>
      </c>
    </row>
    <row r="181" spans="2:6" x14ac:dyDescent="0.25">
      <c r="B181" s="116" t="s">
        <v>8</v>
      </c>
      <c r="C181" s="31">
        <f>VLOOKUP($B181,'Reg. Data Sum (10)'!$B$3:$N$17,10,FALSE)</f>
        <v>1070774</v>
      </c>
      <c r="D181" s="30">
        <f>VLOOKUP($B181,'Reg. Data Sum (10)'!$B$51:$N$65,10,FALSE)</f>
        <v>1.3406524753652038</v>
      </c>
      <c r="E181" s="29">
        <f>VLOOKUP($B181,'Reg. Data Sum (10)'!$B$35:$N$49,10,FALSE)</f>
        <v>43516.71167118365</v>
      </c>
      <c r="F181" s="59">
        <f>VLOOKUP($B181,'Reg. Data Sum (10)'!$B$35:$C$49,2,FALSE)</f>
        <v>43603.521969901631</v>
      </c>
    </row>
    <row r="182" spans="2:6" x14ac:dyDescent="0.25">
      <c r="B182" s="116" t="s">
        <v>11</v>
      </c>
      <c r="C182" s="31">
        <f>VLOOKUP($B182,'Reg. Data Sum (10)'!$B$3:$N$17,10,FALSE)</f>
        <v>1069875</v>
      </c>
      <c r="D182" s="30">
        <f>VLOOKUP($B182,'Reg. Data Sum (10)'!$B$51:$N$65,10,FALSE)</f>
        <v>1.0224072315730481</v>
      </c>
      <c r="E182" s="29">
        <f>VLOOKUP($B182,'Reg. Data Sum (10)'!$B$35:$N$49,10,FALSE)</f>
        <v>37457.99660240682</v>
      </c>
      <c r="F182" s="59">
        <f>VLOOKUP($B182,'Reg. Data Sum (10)'!$B$35:$C$49,2,FALSE)</f>
        <v>39108.547815641243</v>
      </c>
    </row>
    <row r="183" spans="2:6" x14ac:dyDescent="0.25">
      <c r="B183" s="116" t="s">
        <v>9</v>
      </c>
      <c r="C183" s="31">
        <f>VLOOKUP($B183,'Reg. Data Sum (10)'!$B$3:$N$17,10,FALSE)</f>
        <v>688069</v>
      </c>
      <c r="D183" s="30">
        <f>VLOOKUP($B183,'Reg. Data Sum (10)'!$B$51:$N$65,10,FALSE)</f>
        <v>0.96170956106895333</v>
      </c>
      <c r="E183" s="29">
        <f>VLOOKUP($B183,'Reg. Data Sum (10)'!$B$35:$N$49,10,FALSE)</f>
        <v>63481.535148364484</v>
      </c>
      <c r="F183" s="59">
        <f>VLOOKUP($B183,'Reg. Data Sum (10)'!$B$35:$C$49,2,FALSE)</f>
        <v>60145.174468291101</v>
      </c>
    </row>
    <row r="184" spans="2:6" x14ac:dyDescent="0.25">
      <c r="B184" s="116" t="s">
        <v>3</v>
      </c>
      <c r="C184" s="31">
        <f>VLOOKUP($B184,'Reg. Data Sum (10)'!$B$3:$N$17,10,FALSE)</f>
        <v>560455</v>
      </c>
      <c r="D184" s="30">
        <f>VLOOKUP($B184,'Reg. Data Sum (10)'!$B$51:$N$65,10,FALSE)</f>
        <v>1.1396094178081859</v>
      </c>
      <c r="E184" s="29">
        <f>VLOOKUP($B184,'Reg. Data Sum (10)'!$B$35:$N$49,10,FALSE)</f>
        <v>53662.025192031477</v>
      </c>
      <c r="F184" s="59">
        <f>VLOOKUP($B184,'Reg. Data Sum (10)'!$B$35:$C$49,2,FALSE)</f>
        <v>57525.667521625255</v>
      </c>
    </row>
    <row r="185" spans="2:6" x14ac:dyDescent="0.25">
      <c r="B185" s="116" t="s">
        <v>7</v>
      </c>
      <c r="C185" s="31">
        <f>VLOOKUP($B185,'Reg. Data Sum (10)'!$B$3:$N$17,10,FALSE)</f>
        <v>500369</v>
      </c>
      <c r="D185" s="30">
        <f>VLOOKUP($B185,'Reg. Data Sum (10)'!$B$51:$N$65,10,FALSE)</f>
        <v>0.89858697756785622</v>
      </c>
      <c r="E185" s="29">
        <f>VLOOKUP($B185,'Reg. Data Sum (10)'!$B$35:$N$49,10,FALSE)</f>
        <v>17443.238018342465</v>
      </c>
      <c r="F185" s="59">
        <f>VLOOKUP($B185,'Reg. Data Sum (10)'!$B$35:$C$49,2,FALSE)</f>
        <v>19387.493371474367</v>
      </c>
    </row>
    <row r="186" spans="2:6" x14ac:dyDescent="0.25">
      <c r="B186" s="116" t="s">
        <v>44</v>
      </c>
      <c r="C186" s="31">
        <f>VLOOKUP($B186,'Reg. Data Sum (10)'!$B$3:$N$17,10,FALSE)</f>
        <v>481352</v>
      </c>
      <c r="D186" s="30">
        <f>VLOOKUP($B186,'Reg. Data Sum (10)'!$B$51:$N$65,10,FALSE)</f>
        <v>0.80125656938989809</v>
      </c>
      <c r="E186" s="29">
        <f>VLOOKUP($B186,'Reg. Data Sum (10)'!$B$35:$N$49,10,FALSE)</f>
        <v>43746.777665824593</v>
      </c>
      <c r="F186" s="59">
        <f>VLOOKUP($B186,'Reg. Data Sum (10)'!$B$35:$C$49,2,FALSE)</f>
        <v>43493.222597552121</v>
      </c>
    </row>
    <row r="187" spans="2:6" x14ac:dyDescent="0.25">
      <c r="B187" s="116" t="s">
        <v>10</v>
      </c>
      <c r="C187" s="31">
        <f>VLOOKUP($B187,'Reg. Data Sum (10)'!$B$3:$N$17,10,FALSE)</f>
        <v>311400</v>
      </c>
      <c r="D187" s="30">
        <f>VLOOKUP($B187,'Reg. Data Sum (10)'!$B$51:$N$65,10,FALSE)</f>
        <v>0.98270058107363956</v>
      </c>
      <c r="E187" s="29">
        <f>VLOOKUP($B187,'Reg. Data Sum (10)'!$B$35:$N$49,10,FALSE)</f>
        <v>67195.899730250487</v>
      </c>
      <c r="F187" s="59">
        <f>VLOOKUP($B187,'Reg. Data Sum (10)'!$B$35:$C$49,2,FALSE)</f>
        <v>73976.731736093818</v>
      </c>
    </row>
    <row r="188" spans="2:6" x14ac:dyDescent="0.25">
      <c r="B188" s="116" t="s">
        <v>2</v>
      </c>
      <c r="C188" s="31">
        <f>VLOOKUP($B188,'Reg. Data Sum (10)'!$B$3:$N$17,10,FALSE)</f>
        <v>216071</v>
      </c>
      <c r="D188" s="30">
        <f>VLOOKUP($B188,'Reg. Data Sum (10)'!$B$51:$N$65,10,FALSE)</f>
        <v>0.91939984540272623</v>
      </c>
      <c r="E188" s="29">
        <f>VLOOKUP($B188,'Reg. Data Sum (10)'!$B$35:$N$49,10,FALSE)</f>
        <v>53076.07385998121</v>
      </c>
      <c r="F188" s="59">
        <f>VLOOKUP($B188,'Reg. Data Sum (10)'!$B$35:$C$49,2,FALSE)</f>
        <v>49597.106617379839</v>
      </c>
    </row>
    <row r="189" spans="2:6" x14ac:dyDescent="0.25">
      <c r="B189" s="116" t="s">
        <v>6</v>
      </c>
      <c r="C189" s="31">
        <f>VLOOKUP($B189,'Reg. Data Sum (10)'!$B$3:$N$17,10,FALSE)</f>
        <v>183403</v>
      </c>
      <c r="D189" s="30">
        <f>VLOOKUP($B189,'Reg. Data Sum (10)'!$B$51:$N$65,10,FALSE)</f>
        <v>0.98492115222412402</v>
      </c>
      <c r="E189" s="29">
        <f>VLOOKUP($B189,'Reg. Data Sum (10)'!$B$35:$N$49,10,FALSE)</f>
        <v>27564.082714023218</v>
      </c>
      <c r="F189" s="59">
        <f>VLOOKUP($B189,'Reg. Data Sum (10)'!$B$35:$C$49,2,FALSE)</f>
        <v>29369.668325990449</v>
      </c>
    </row>
    <row r="190" spans="2:6" x14ac:dyDescent="0.25">
      <c r="B190" s="115" t="s">
        <v>45</v>
      </c>
      <c r="C190" s="31">
        <f>VLOOKUP($B190,'Reg. Data Sum (10)'!$B$3:$N$17,10,FALSE)</f>
        <v>138948</v>
      </c>
      <c r="D190" s="30">
        <f>VLOOKUP($B190,'Reg. Data Sum (10)'!$B$51:$N$65,10,FALSE)</f>
        <v>0.70464265099402701</v>
      </c>
      <c r="E190" s="29">
        <f>VLOOKUP($B190,'Reg. Data Sum (10)'!$B$35:$N$49,10,FALSE)</f>
        <v>51722.644025102913</v>
      </c>
      <c r="F190" s="59">
        <f>VLOOKUP($B190,'Reg. Data Sum (10)'!$B$35:$C$49,2,FALSE)</f>
        <v>48960.193849719093</v>
      </c>
    </row>
    <row r="191" spans="2:6" x14ac:dyDescent="0.25">
      <c r="B191" s="115" t="s">
        <v>46</v>
      </c>
      <c r="C191" s="31">
        <f>VLOOKUP($B191,'Reg. Data Sum (10)'!$B$3:$N$17,10,FALSE)</f>
        <v>109554</v>
      </c>
      <c r="D191" s="30">
        <f>VLOOKUP($B191,'Reg. Data Sum (10)'!$B$51:$N$65,10,FALSE)</f>
        <v>0.85848786803510713</v>
      </c>
      <c r="E191" s="29">
        <f>VLOOKUP($B191,'Reg. Data Sum (10)'!$B$35:$N$49,10,FALSE)</f>
        <v>64531.519798455556</v>
      </c>
      <c r="F191" s="59">
        <f>VLOOKUP($B191,'Reg. Data Sum (10)'!$B$35:$C$49,2,FALSE)</f>
        <v>69197.807531032639</v>
      </c>
    </row>
    <row r="192" spans="2:6" x14ac:dyDescent="0.25">
      <c r="B192" s="116" t="s">
        <v>4</v>
      </c>
      <c r="C192" s="31">
        <f>VLOOKUP($B192,'Reg. Data Sum (10)'!$B$3:$N$17,10,FALSE)</f>
        <v>93115</v>
      </c>
      <c r="D192" s="30">
        <f>VLOOKUP($B192,'Reg. Data Sum (10)'!$B$51:$N$65,10,FALSE)</f>
        <v>0.80439974687811622</v>
      </c>
      <c r="E192" s="29">
        <f>VLOOKUP($B192,'Reg. Data Sum (10)'!$B$35:$N$49,10,FALSE)</f>
        <v>63552.795586103202</v>
      </c>
      <c r="F192" s="59">
        <f>VLOOKUP($B192,'Reg. Data Sum (10)'!$B$35:$C$49,2,FALSE)</f>
        <v>74395.005384102726</v>
      </c>
    </row>
    <row r="193" spans="2:6" ht="15.75" thickBot="1" x14ac:dyDescent="0.3">
      <c r="B193" s="125" t="s">
        <v>12</v>
      </c>
      <c r="C193" s="28">
        <f>VLOOKUP($B193,'Reg. Data Sum (10)'!$B$3:$N$17,10,FALSE)</f>
        <v>48777</v>
      </c>
      <c r="D193" s="27">
        <f>VLOOKUP($B193,'Reg. Data Sum (10)'!$B$51:$N$65,10,FALSE)</f>
        <v>0.63346566922628522</v>
      </c>
      <c r="E193" s="26">
        <f>VLOOKUP($B193,'Reg. Data Sum (10)'!$B$35:$N$49,10,FALSE)</f>
        <v>49658.477089611908</v>
      </c>
      <c r="F193" s="61">
        <f>VLOOKUP($B193,'Reg. Data Sum (10)'!$B$35:$C$49,2,FALSE)</f>
        <v>49820.322886457849</v>
      </c>
    </row>
    <row r="194" spans="2:6" x14ac:dyDescent="0.25">
      <c r="B194" s="24" t="s">
        <v>25</v>
      </c>
      <c r="C194" s="25"/>
      <c r="D194" s="25"/>
      <c r="E194" s="25"/>
      <c r="F194" s="25"/>
    </row>
    <row r="195" spans="2:6" x14ac:dyDescent="0.25">
      <c r="B195" s="24" t="s">
        <v>23</v>
      </c>
      <c r="C195" s="23"/>
      <c r="D195" s="23"/>
      <c r="E195" s="23"/>
      <c r="F195" s="23"/>
    </row>
    <row r="196" spans="2:6" x14ac:dyDescent="0.25">
      <c r="B196" s="23"/>
      <c r="C196" s="23"/>
      <c r="D196" s="23"/>
      <c r="E196" s="23"/>
      <c r="F196" s="23"/>
    </row>
    <row r="197" spans="2:6" ht="15.75" thickBot="1" x14ac:dyDescent="0.3">
      <c r="B197" s="39" t="s">
        <v>167</v>
      </c>
      <c r="C197" s="23"/>
      <c r="D197" s="23"/>
      <c r="E197" s="23"/>
      <c r="F197" s="23"/>
    </row>
    <row r="198" spans="2:6" ht="26.25" x14ac:dyDescent="0.25">
      <c r="B198" s="51" t="s">
        <v>21</v>
      </c>
      <c r="C198" s="52" t="s">
        <v>30</v>
      </c>
      <c r="D198" s="53" t="s">
        <v>22</v>
      </c>
      <c r="E198" s="52" t="s">
        <v>60</v>
      </c>
      <c r="F198" s="54" t="s">
        <v>29</v>
      </c>
    </row>
    <row r="199" spans="2:6" x14ac:dyDescent="0.25">
      <c r="B199" s="116" t="s">
        <v>11</v>
      </c>
      <c r="C199" s="31">
        <f>VLOOKUP($B199,'Reg. Data Sum (10)'!$B$3:$N$17,11,FALSE)</f>
        <v>343725</v>
      </c>
      <c r="D199" s="30">
        <f>VLOOKUP($B199,'Reg. Data Sum (10)'!$B$51:$N$65,11,FALSE)</f>
        <v>1.0223330250938052</v>
      </c>
      <c r="E199" s="29">
        <f>VLOOKUP($B199,'Reg. Data Sum (10)'!$B$35:$N$49,11,FALSE)</f>
        <v>33538.682627100156</v>
      </c>
      <c r="F199" s="59">
        <f>VLOOKUP($B199,'Reg. Data Sum (10)'!$B$35:$C$49,2,FALSE)</f>
        <v>39108.547815641243</v>
      </c>
    </row>
    <row r="200" spans="2:6" x14ac:dyDescent="0.25">
      <c r="B200" s="116" t="s">
        <v>9</v>
      </c>
      <c r="C200" s="31">
        <f>VLOOKUP($B200,'Reg. Data Sum (10)'!$B$3:$N$17,11,FALSE)</f>
        <v>216590</v>
      </c>
      <c r="D200" s="30">
        <f>VLOOKUP($B200,'Reg. Data Sum (10)'!$B$51:$N$65,11,FALSE)</f>
        <v>0.94219487956894965</v>
      </c>
      <c r="E200" s="29">
        <f>VLOOKUP($B200,'Reg. Data Sum (10)'!$B$35:$N$49,11,FALSE)</f>
        <v>42878.260916939842</v>
      </c>
      <c r="F200" s="59">
        <f>VLOOKUP($B200,'Reg. Data Sum (10)'!$B$35:$C$49,2,FALSE)</f>
        <v>60145.174468291101</v>
      </c>
    </row>
    <row r="201" spans="2:6" x14ac:dyDescent="0.25">
      <c r="B201" s="116" t="s">
        <v>44</v>
      </c>
      <c r="C201" s="31">
        <f>VLOOKUP($B201,'Reg. Data Sum (10)'!$B$3:$N$17,11,FALSE)</f>
        <v>210215</v>
      </c>
      <c r="D201" s="30">
        <f>VLOOKUP($B201,'Reg. Data Sum (10)'!$B$51:$N$65,11,FALSE)</f>
        <v>1.0890878704356302</v>
      </c>
      <c r="E201" s="29">
        <f>VLOOKUP($B201,'Reg. Data Sum (10)'!$B$35:$N$49,11,FALSE)</f>
        <v>37761.596222914632</v>
      </c>
      <c r="F201" s="59">
        <f>VLOOKUP($B201,'Reg. Data Sum (10)'!$B$35:$C$49,2,FALSE)</f>
        <v>43493.222597552121</v>
      </c>
    </row>
    <row r="202" spans="2:6" x14ac:dyDescent="0.25">
      <c r="B202" s="116" t="s">
        <v>3</v>
      </c>
      <c r="C202" s="31">
        <f>VLOOKUP($B202,'Reg. Data Sum (10)'!$B$3:$N$17,11,FALSE)</f>
        <v>207803</v>
      </c>
      <c r="D202" s="30">
        <f>VLOOKUP($B202,'Reg. Data Sum (10)'!$B$51:$N$65,11,FALSE)</f>
        <v>1.3150961039062947</v>
      </c>
      <c r="E202" s="29">
        <f>VLOOKUP($B202,'Reg. Data Sum (10)'!$B$35:$N$49,11,FALSE)</f>
        <v>49568.167596232968</v>
      </c>
      <c r="F202" s="59">
        <f>VLOOKUP($B202,'Reg. Data Sum (10)'!$B$35:$C$49,2,FALSE)</f>
        <v>57525.667521625255</v>
      </c>
    </row>
    <row r="203" spans="2:6" x14ac:dyDescent="0.25">
      <c r="B203" s="116" t="s">
        <v>7</v>
      </c>
      <c r="C203" s="31">
        <f>VLOOKUP($B203,'Reg. Data Sum (10)'!$B$3:$N$17,11,FALSE)</f>
        <v>207020</v>
      </c>
      <c r="D203" s="30">
        <f>VLOOKUP($B203,'Reg. Data Sum (10)'!$B$51:$N$65,11,FALSE)</f>
        <v>1.157104082029015</v>
      </c>
      <c r="E203" s="29">
        <f>VLOOKUP($B203,'Reg. Data Sum (10)'!$B$35:$N$49,11,FALSE)</f>
        <v>15352.652395903777</v>
      </c>
      <c r="F203" s="59">
        <f>VLOOKUP($B203,'Reg. Data Sum (10)'!$B$35:$C$49,2,FALSE)</f>
        <v>19387.493371474367</v>
      </c>
    </row>
    <row r="204" spans="2:6" x14ac:dyDescent="0.25">
      <c r="B204" s="116" t="s">
        <v>8</v>
      </c>
      <c r="C204" s="31">
        <f>VLOOKUP($B204,'Reg. Data Sum (10)'!$B$3:$N$17,11,FALSE)</f>
        <v>190560</v>
      </c>
      <c r="D204" s="30">
        <f>VLOOKUP($B204,'Reg. Data Sum (10)'!$B$51:$N$65,11,FALSE)</f>
        <v>0.74257536548602365</v>
      </c>
      <c r="E204" s="29">
        <f>VLOOKUP($B204,'Reg. Data Sum (10)'!$B$35:$N$49,11,FALSE)</f>
        <v>39344.211004408062</v>
      </c>
      <c r="F204" s="59">
        <f>VLOOKUP($B204,'Reg. Data Sum (10)'!$B$35:$C$49,2,FALSE)</f>
        <v>43603.521969901631</v>
      </c>
    </row>
    <row r="205" spans="2:6" x14ac:dyDescent="0.25">
      <c r="B205" s="116" t="s">
        <v>10</v>
      </c>
      <c r="C205" s="31">
        <f>VLOOKUP($B205,'Reg. Data Sum (10)'!$B$3:$N$17,11,FALSE)</f>
        <v>91800</v>
      </c>
      <c r="D205" s="30">
        <f>VLOOKUP($B205,'Reg. Data Sum (10)'!$B$51:$N$65,11,FALSE)</f>
        <v>0.90164521503752026</v>
      </c>
      <c r="E205" s="29">
        <f>VLOOKUP($B205,'Reg. Data Sum (10)'!$B$35:$N$49,11,FALSE)</f>
        <v>47268.4511328976</v>
      </c>
      <c r="F205" s="59">
        <f>VLOOKUP($B205,'Reg. Data Sum (10)'!$B$35:$C$49,2,FALSE)</f>
        <v>73976.731736093818</v>
      </c>
    </row>
    <row r="206" spans="2:6" x14ac:dyDescent="0.25">
      <c r="B206" s="115" t="s">
        <v>45</v>
      </c>
      <c r="C206" s="31">
        <f>VLOOKUP($B206,'Reg. Data Sum (10)'!$B$3:$N$17,11,FALSE)</f>
        <v>89935</v>
      </c>
      <c r="D206" s="30">
        <f>VLOOKUP($B206,'Reg. Data Sum (10)'!$B$51:$N$65,11,FALSE)</f>
        <v>1.41950119447836</v>
      </c>
      <c r="E206" s="29">
        <f>VLOOKUP($B206,'Reg. Data Sum (10)'!$B$35:$N$49,11,FALSE)</f>
        <v>41385.636003780506</v>
      </c>
      <c r="F206" s="59">
        <f>VLOOKUP($B206,'Reg. Data Sum (10)'!$B$35:$C$49,2,FALSE)</f>
        <v>48960.193849719093</v>
      </c>
    </row>
    <row r="207" spans="2:6" x14ac:dyDescent="0.25">
      <c r="B207" s="116" t="s">
        <v>2</v>
      </c>
      <c r="C207" s="31">
        <f>VLOOKUP($B207,'Reg. Data Sum (10)'!$B$3:$N$17,11,FALSE)</f>
        <v>79881</v>
      </c>
      <c r="D207" s="30">
        <f>VLOOKUP($B207,'Reg. Data Sum (10)'!$B$51:$N$65,11,FALSE)</f>
        <v>1.0578932204120024</v>
      </c>
      <c r="E207" s="29">
        <f>VLOOKUP($B207,'Reg. Data Sum (10)'!$B$35:$N$49,11,FALSE)</f>
        <v>41030.003692993327</v>
      </c>
      <c r="F207" s="59">
        <f>VLOOKUP($B207,'Reg. Data Sum (10)'!$B$35:$C$49,2,FALSE)</f>
        <v>49597.106617379839</v>
      </c>
    </row>
    <row r="208" spans="2:6" x14ac:dyDescent="0.25">
      <c r="B208" s="116" t="s">
        <v>6</v>
      </c>
      <c r="C208" s="31">
        <f>VLOOKUP($B208,'Reg. Data Sum (10)'!$B$3:$N$17,11,FALSE)</f>
        <v>47990</v>
      </c>
      <c r="D208" s="30">
        <f>VLOOKUP($B208,'Reg. Data Sum (10)'!$B$51:$N$65,11,FALSE)</f>
        <v>0.80211414590482</v>
      </c>
      <c r="E208" s="29">
        <f>VLOOKUP($B208,'Reg. Data Sum (10)'!$B$35:$N$49,11,FALSE)</f>
        <v>26530.105438633047</v>
      </c>
      <c r="F208" s="59">
        <f>VLOOKUP($B208,'Reg. Data Sum (10)'!$B$35:$C$49,2,FALSE)</f>
        <v>29369.668325990449</v>
      </c>
    </row>
    <row r="209" spans="2:6" x14ac:dyDescent="0.25">
      <c r="B209" s="115" t="s">
        <v>46</v>
      </c>
      <c r="C209" s="31">
        <f>VLOOKUP($B209,'Reg. Data Sum (10)'!$B$3:$N$17,11,FALSE)</f>
        <v>34285</v>
      </c>
      <c r="D209" s="30">
        <f>VLOOKUP($B209,'Reg. Data Sum (10)'!$B$51:$N$65,11,FALSE)</f>
        <v>0.83618134327367299</v>
      </c>
      <c r="E209" s="29">
        <f>VLOOKUP($B209,'Reg. Data Sum (10)'!$B$35:$N$49,11,FALSE)</f>
        <v>58095.570220212918</v>
      </c>
      <c r="F209" s="59">
        <f>VLOOKUP($B209,'Reg. Data Sum (10)'!$B$35:$C$49,2,FALSE)</f>
        <v>69197.807531032639</v>
      </c>
    </row>
    <row r="210" spans="2:6" x14ac:dyDescent="0.25">
      <c r="B210" s="116" t="s">
        <v>4</v>
      </c>
      <c r="C210" s="31">
        <f>VLOOKUP($B210,'Reg. Data Sum (10)'!$B$3:$N$17,11,FALSE)</f>
        <v>25833</v>
      </c>
      <c r="D210" s="30">
        <f>VLOOKUP($B210,'Reg. Data Sum (10)'!$B$51:$N$65,11,FALSE)</f>
        <v>0.69457239385294545</v>
      </c>
      <c r="E210" s="29">
        <f>VLOOKUP($B210,'Reg. Data Sum (10)'!$B$35:$N$49,11,FALSE)</f>
        <v>50669.251229048117</v>
      </c>
      <c r="F210" s="59">
        <f>VLOOKUP($B210,'Reg. Data Sum (10)'!$B$35:$C$49,2,FALSE)</f>
        <v>74395.005384102726</v>
      </c>
    </row>
    <row r="211" spans="2:6" ht="15.75" thickBot="1" x14ac:dyDescent="0.3">
      <c r="B211" s="125" t="s">
        <v>12</v>
      </c>
      <c r="C211" s="28">
        <f>VLOOKUP($B211,'Reg. Data Sum (10)'!$B$3:$N$17,11,FALSE)</f>
        <v>12568</v>
      </c>
      <c r="D211" s="27">
        <f>VLOOKUP($B211,'Reg. Data Sum (10)'!$B$51:$N$65,11,FALSE)</f>
        <v>0.5080009984790167</v>
      </c>
      <c r="E211" s="26">
        <f>VLOOKUP($B211,'Reg. Data Sum (10)'!$B$35:$N$49,11,FALSE)</f>
        <v>30514.967059197963</v>
      </c>
      <c r="F211" s="61">
        <f>VLOOKUP($B211,'Reg. Data Sum (10)'!$B$35:$C$49,2,FALSE)</f>
        <v>49820.322886457849</v>
      </c>
    </row>
    <row r="212" spans="2:6" x14ac:dyDescent="0.25">
      <c r="B212" s="24" t="s">
        <v>25</v>
      </c>
      <c r="C212" s="25"/>
      <c r="D212" s="25"/>
      <c r="E212" s="25"/>
      <c r="F212" s="25"/>
    </row>
    <row r="213" spans="2:6" x14ac:dyDescent="0.25">
      <c r="B213" s="24" t="s">
        <v>23</v>
      </c>
      <c r="C213" s="23"/>
      <c r="D213" s="23"/>
      <c r="E213" s="23"/>
      <c r="F213" s="23"/>
    </row>
    <row r="214" spans="2:6" x14ac:dyDescent="0.25">
      <c r="B214" s="23"/>
      <c r="C214" s="23"/>
      <c r="D214" s="23"/>
      <c r="E214" s="23"/>
      <c r="F214" s="23"/>
    </row>
    <row r="215" spans="2:6" ht="15.75" thickBot="1" x14ac:dyDescent="0.3">
      <c r="B215" s="39" t="s">
        <v>168</v>
      </c>
      <c r="C215" s="23"/>
      <c r="D215" s="23"/>
      <c r="E215" s="23"/>
      <c r="F215" s="23"/>
    </row>
    <row r="216" spans="2:6" ht="26.25" x14ac:dyDescent="0.25">
      <c r="B216" s="89" t="s">
        <v>21</v>
      </c>
      <c r="C216" s="90" t="s">
        <v>30</v>
      </c>
      <c r="D216" s="91" t="s">
        <v>22</v>
      </c>
      <c r="E216" s="90" t="s">
        <v>59</v>
      </c>
      <c r="F216" s="92" t="s">
        <v>29</v>
      </c>
    </row>
    <row r="217" spans="2:6" x14ac:dyDescent="0.25">
      <c r="B217" s="116" t="s">
        <v>11</v>
      </c>
      <c r="C217" s="31">
        <f>VLOOKUP($B217,'Reg. Data Sum (10)'!$B$3:$N$17,12,FALSE)</f>
        <v>550998</v>
      </c>
      <c r="D217" s="30">
        <f>VLOOKUP($B217,'Reg. Data Sum (10)'!$B$51:$N$65,12,FALSE)</f>
        <v>1.1262262845811293</v>
      </c>
      <c r="E217" s="29">
        <f>VLOOKUP($B217,'Reg. Data Sum (10)'!$B$35:$N$49,12,FALSE)</f>
        <v>38224.966714942704</v>
      </c>
      <c r="F217" s="59">
        <f>VLOOKUP($B217,'Reg. Data Sum (10)'!$B$35:$C$49,2,FALSE)</f>
        <v>39108.547815641243</v>
      </c>
    </row>
    <row r="218" spans="2:6" x14ac:dyDescent="0.25">
      <c r="B218" s="116" t="s">
        <v>8</v>
      </c>
      <c r="C218" s="31">
        <f>VLOOKUP($B218,'Reg. Data Sum (10)'!$B$3:$N$17,12,FALSE)</f>
        <v>362397</v>
      </c>
      <c r="D218" s="30">
        <f>VLOOKUP($B218,'Reg. Data Sum (10)'!$B$51:$N$65,12,FALSE)</f>
        <v>0.97048260210213777</v>
      </c>
      <c r="E218" s="29">
        <f>VLOOKUP($B218,'Reg. Data Sum (10)'!$B$35:$N$49,12,FALSE)</f>
        <v>44545.405665609818</v>
      </c>
      <c r="F218" s="59">
        <f>VLOOKUP($B218,'Reg. Data Sum (10)'!$B$35:$C$49,2,FALSE)</f>
        <v>43603.521969901631</v>
      </c>
    </row>
    <row r="219" spans="2:6" x14ac:dyDescent="0.25">
      <c r="B219" s="116" t="s">
        <v>9</v>
      </c>
      <c r="C219" s="31">
        <f>VLOOKUP($B219,'Reg. Data Sum (10)'!$B$3:$N$17,12,FALSE)</f>
        <v>304393</v>
      </c>
      <c r="D219" s="30">
        <f>VLOOKUP($B219,'Reg. Data Sum (10)'!$B$51:$N$65,12,FALSE)</f>
        <v>0.90997899186806119</v>
      </c>
      <c r="E219" s="29">
        <f>VLOOKUP($B219,'Reg. Data Sum (10)'!$B$35:$N$49,12,FALSE)</f>
        <v>47450.786742796321</v>
      </c>
      <c r="F219" s="59">
        <f>VLOOKUP($B219,'Reg. Data Sum (10)'!$B$35:$C$49,2,FALSE)</f>
        <v>60145.174468291101</v>
      </c>
    </row>
    <row r="220" spans="2:6" x14ac:dyDescent="0.25">
      <c r="B220" s="116" t="s">
        <v>3</v>
      </c>
      <c r="C220" s="31">
        <f>VLOOKUP($B220,'Reg. Data Sum (10)'!$B$3:$N$17,12,FALSE)</f>
        <v>298327</v>
      </c>
      <c r="D220" s="30">
        <f>VLOOKUP($B220,'Reg. Data Sum (10)'!$B$51:$N$65,12,FALSE)</f>
        <v>1.2974559013161315</v>
      </c>
      <c r="E220" s="29">
        <f>VLOOKUP($B220,'Reg. Data Sum (10)'!$B$35:$N$49,12,FALSE)</f>
        <v>51906.387185873216</v>
      </c>
      <c r="F220" s="59">
        <f>VLOOKUP($B220,'Reg. Data Sum (10)'!$B$35:$C$49,2,FALSE)</f>
        <v>57525.667521625255</v>
      </c>
    </row>
    <row r="221" spans="2:6" x14ac:dyDescent="0.25">
      <c r="B221" s="116" t="s">
        <v>44</v>
      </c>
      <c r="C221" s="31">
        <f>VLOOKUP($B221,'Reg. Data Sum (10)'!$B$3:$N$17,12,FALSE)</f>
        <v>278692</v>
      </c>
      <c r="D221" s="30">
        <f>VLOOKUP($B221,'Reg. Data Sum (10)'!$B$51:$N$65,12,FALSE)</f>
        <v>0.99224310136182237</v>
      </c>
      <c r="E221" s="29">
        <f>VLOOKUP($B221,'Reg. Data Sum (10)'!$B$35:$N$49,12,FALSE)</f>
        <v>36117.795444433279</v>
      </c>
      <c r="F221" s="59">
        <f>VLOOKUP($B221,'Reg. Data Sum (10)'!$B$35:$C$49,2,FALSE)</f>
        <v>43493.222597552121</v>
      </c>
    </row>
    <row r="222" spans="2:6" x14ac:dyDescent="0.25">
      <c r="B222" s="116" t="s">
        <v>7</v>
      </c>
      <c r="C222" s="31">
        <f>VLOOKUP($B222,'Reg. Data Sum (10)'!$B$3:$N$17,12,FALSE)</f>
        <v>262027</v>
      </c>
      <c r="D222" s="30">
        <f>VLOOKUP($B222,'Reg. Data Sum (10)'!$B$51:$N$65,12,FALSE)</f>
        <v>1.0064693012149328</v>
      </c>
      <c r="E222" s="29">
        <f>VLOOKUP($B222,'Reg. Data Sum (10)'!$B$35:$N$49,12,FALSE)</f>
        <v>18579.247192083258</v>
      </c>
      <c r="F222" s="59">
        <f>VLOOKUP($B222,'Reg. Data Sum (10)'!$B$35:$C$49,2,FALSE)</f>
        <v>19387.493371474367</v>
      </c>
    </row>
    <row r="223" spans="2:6" x14ac:dyDescent="0.25">
      <c r="B223" s="116" t="s">
        <v>10</v>
      </c>
      <c r="C223" s="31">
        <f>VLOOKUP($B223,'Reg. Data Sum (10)'!$B$3:$N$17,12,FALSE)</f>
        <v>135869</v>
      </c>
      <c r="D223" s="30">
        <f>VLOOKUP($B223,'Reg. Data Sum (10)'!$B$51:$N$65,12,FALSE)</f>
        <v>0.91708110770612472</v>
      </c>
      <c r="E223" s="29">
        <f>VLOOKUP($B223,'Reg. Data Sum (10)'!$B$35:$N$49,12,FALSE)</f>
        <v>59474.454673251443</v>
      </c>
      <c r="F223" s="59">
        <f>VLOOKUP($B223,'Reg. Data Sum (10)'!$B$35:$C$49,2,FALSE)</f>
        <v>73976.731736093818</v>
      </c>
    </row>
    <row r="224" spans="2:6" x14ac:dyDescent="0.25">
      <c r="B224" s="116" t="s">
        <v>2</v>
      </c>
      <c r="C224" s="31">
        <f>VLOOKUP($B224,'Reg. Data Sum (10)'!$B$3:$N$17,12,FALSE)</f>
        <v>100929</v>
      </c>
      <c r="D224" s="30">
        <f>VLOOKUP($B224,'Reg. Data Sum (10)'!$B$51:$N$65,12,FALSE)</f>
        <v>0.9185624292107355</v>
      </c>
      <c r="E224" s="29">
        <f>VLOOKUP($B224,'Reg. Data Sum (10)'!$B$35:$N$49,12,FALSE)</f>
        <v>44292.422366217834</v>
      </c>
      <c r="F224" s="59">
        <f>VLOOKUP($B224,'Reg. Data Sum (10)'!$B$35:$C$49,2,FALSE)</f>
        <v>49597.106617379839</v>
      </c>
    </row>
    <row r="225" spans="2:6" x14ac:dyDescent="0.25">
      <c r="B225" s="115" t="s">
        <v>45</v>
      </c>
      <c r="C225" s="31">
        <f>VLOOKUP($B225,'Reg. Data Sum (10)'!$B$3:$N$17,12,FALSE)</f>
        <v>89165</v>
      </c>
      <c r="D225" s="30">
        <f>VLOOKUP($B225,'Reg. Data Sum (10)'!$B$51:$N$65,12,FALSE)</f>
        <v>0.9671543823922526</v>
      </c>
      <c r="E225" s="29">
        <f>VLOOKUP($B225,'Reg. Data Sum (10)'!$B$35:$N$49,12,FALSE)</f>
        <v>39567.85923849044</v>
      </c>
      <c r="F225" s="59">
        <f>VLOOKUP($B225,'Reg. Data Sum (10)'!$B$35:$C$49,2,FALSE)</f>
        <v>48960.193849719093</v>
      </c>
    </row>
    <row r="226" spans="2:6" x14ac:dyDescent="0.25">
      <c r="B226" s="116" t="s">
        <v>6</v>
      </c>
      <c r="C226" s="31">
        <f>VLOOKUP($B226,'Reg. Data Sum (10)'!$B$3:$N$17,12,FALSE)</f>
        <v>67646</v>
      </c>
      <c r="D226" s="30">
        <f>VLOOKUP($B226,'Reg. Data Sum (10)'!$B$51:$N$65,12,FALSE)</f>
        <v>0.777001601038529</v>
      </c>
      <c r="E226" s="29">
        <f>VLOOKUP($B226,'Reg. Data Sum (10)'!$B$35:$N$49,12,FALSE)</f>
        <v>27881.919551784289</v>
      </c>
      <c r="F226" s="59">
        <f>VLOOKUP($B226,'Reg. Data Sum (10)'!$B$35:$C$49,2,FALSE)</f>
        <v>29369.668325990449</v>
      </c>
    </row>
    <row r="227" spans="2:6" x14ac:dyDescent="0.25">
      <c r="B227" s="115" t="s">
        <v>46</v>
      </c>
      <c r="C227" s="31">
        <f>VLOOKUP($B227,'Reg. Data Sum (10)'!$B$3:$N$17,12,FALSE)</f>
        <v>52365</v>
      </c>
      <c r="D227" s="30">
        <f>VLOOKUP($B227,'Reg. Data Sum (10)'!$B$51:$N$65,12,FALSE)</f>
        <v>0.87767109229398887</v>
      </c>
      <c r="E227" s="29">
        <f>VLOOKUP($B227,'Reg. Data Sum (10)'!$B$35:$N$49,12,FALSE)</f>
        <v>66343.940322734648</v>
      </c>
      <c r="F227" s="59">
        <f>VLOOKUP($B227,'Reg. Data Sum (10)'!$B$35:$C$49,2,FALSE)</f>
        <v>69197.807531032639</v>
      </c>
    </row>
    <row r="228" spans="2:6" x14ac:dyDescent="0.25">
      <c r="B228" s="116" t="s">
        <v>4</v>
      </c>
      <c r="C228" s="31">
        <f>VLOOKUP($B228,'Reg. Data Sum (10)'!$B$3:$N$17,12,FALSE)</f>
        <v>44259</v>
      </c>
      <c r="D228" s="30">
        <f>VLOOKUP($B228,'Reg. Data Sum (10)'!$B$51:$N$65,12,FALSE)</f>
        <v>0.81778405414141897</v>
      </c>
      <c r="E228" s="29">
        <f>VLOOKUP($B228,'Reg. Data Sum (10)'!$B$35:$N$49,12,FALSE)</f>
        <v>54051.885040330781</v>
      </c>
      <c r="F228" s="59">
        <f>VLOOKUP($B228,'Reg. Data Sum (10)'!$B$35:$C$49,2,FALSE)</f>
        <v>74395.005384102726</v>
      </c>
    </row>
    <row r="229" spans="2:6" ht="15.75" thickBot="1" x14ac:dyDescent="0.3">
      <c r="B229" s="125" t="s">
        <v>12</v>
      </c>
      <c r="C229" s="28">
        <f>VLOOKUP($B229,'Reg. Data Sum (10)'!$B$3:$N$17,12,FALSE)</f>
        <v>10857</v>
      </c>
      <c r="D229" s="27">
        <f>VLOOKUP($B229,'Reg. Data Sum (10)'!$B$51:$N$65,12,FALSE)</f>
        <v>0.30158004279757178</v>
      </c>
      <c r="E229" s="26">
        <f>VLOOKUP($B229,'Reg. Data Sum (10)'!$B$35:$N$49,12,FALSE)</f>
        <v>39284.656442847932</v>
      </c>
      <c r="F229" s="61">
        <f>VLOOKUP($B229,'Reg. Data Sum (10)'!$B$35:$C$49,2,FALSE)</f>
        <v>49820.322886457849</v>
      </c>
    </row>
    <row r="230" spans="2:6" x14ac:dyDescent="0.25">
      <c r="B230" s="24" t="s">
        <v>25</v>
      </c>
      <c r="C230" s="25"/>
      <c r="D230" s="25"/>
      <c r="E230" s="25"/>
      <c r="F230" s="25"/>
    </row>
    <row r="231" spans="2:6" x14ac:dyDescent="0.25">
      <c r="B231" s="24" t="s">
        <v>23</v>
      </c>
      <c r="C231" s="23"/>
      <c r="D231" s="23"/>
      <c r="E231" s="23"/>
      <c r="F231" s="23"/>
    </row>
    <row r="233" spans="2:6" ht="15.75" thickBot="1" x14ac:dyDescent="0.3">
      <c r="B233" s="39" t="s">
        <v>169</v>
      </c>
      <c r="C233" s="23"/>
      <c r="D233" s="23"/>
      <c r="E233" s="23"/>
      <c r="F233" s="23"/>
    </row>
    <row r="234" spans="2:6" ht="26.25" x14ac:dyDescent="0.25">
      <c r="B234" s="47" t="s">
        <v>21</v>
      </c>
      <c r="C234" s="48" t="s">
        <v>30</v>
      </c>
      <c r="D234" s="49" t="s">
        <v>22</v>
      </c>
      <c r="E234" s="48" t="s">
        <v>58</v>
      </c>
      <c r="F234" s="50" t="s">
        <v>29</v>
      </c>
    </row>
    <row r="235" spans="2:6" x14ac:dyDescent="0.25">
      <c r="B235" s="116" t="s">
        <v>11</v>
      </c>
      <c r="C235" s="31">
        <f>VLOOKUP($B235,'Reg. Data Sum (10)'!$B$3:$N$17,13,FALSE)</f>
        <v>131390</v>
      </c>
      <c r="D235" s="30">
        <f>VLOOKUP($B235,'Reg. Data Sum (10)'!$B$51:$N$65,13,FALSE)</f>
        <v>0.99226044879143793</v>
      </c>
      <c r="E235" s="29">
        <f>VLOOKUP($B235,'Reg. Data Sum (10)'!$B$35:$N$49,13,FALSE)</f>
        <v>32556.794908288302</v>
      </c>
      <c r="F235" s="59">
        <f>VLOOKUP($B235,'Reg. Data Sum (10)'!$B$35:$C$49,2,FALSE)</f>
        <v>39108.547815641243</v>
      </c>
    </row>
    <row r="236" spans="2:6" x14ac:dyDescent="0.25">
      <c r="B236" s="116" t="s">
        <v>8</v>
      </c>
      <c r="C236" s="31">
        <f>VLOOKUP($B236,'Reg. Data Sum (10)'!$B$3:$N$17,13,FALSE)</f>
        <v>115220</v>
      </c>
      <c r="D236" s="30">
        <f>VLOOKUP($B236,'Reg. Data Sum (10)'!$B$51:$N$65,13,FALSE)</f>
        <v>1.1400365178079037</v>
      </c>
      <c r="E236" s="29">
        <f>VLOOKUP($B236,'Reg. Data Sum (10)'!$B$35:$N$49,13,FALSE)</f>
        <v>36841.682598507206</v>
      </c>
      <c r="F236" s="59">
        <f>VLOOKUP($B236,'Reg. Data Sum (10)'!$B$35:$C$49,2,FALSE)</f>
        <v>43603.521969901631</v>
      </c>
    </row>
    <row r="237" spans="2:6" x14ac:dyDescent="0.25">
      <c r="B237" s="116" t="s">
        <v>44</v>
      </c>
      <c r="C237" s="31">
        <f>VLOOKUP($B237,'Reg. Data Sum (10)'!$B$3:$N$17,13,FALSE)</f>
        <v>76337</v>
      </c>
      <c r="D237" s="30">
        <f>VLOOKUP($B237,'Reg. Data Sum (10)'!$B$51:$N$65,13,FALSE)</f>
        <v>1.0041911880057366</v>
      </c>
      <c r="E237" s="29">
        <f>VLOOKUP($B237,'Reg. Data Sum (10)'!$B$35:$N$49,13,FALSE)</f>
        <v>33021.476308998259</v>
      </c>
      <c r="F237" s="59">
        <f>VLOOKUP($B237,'Reg. Data Sum (10)'!$B$35:$C$49,2,FALSE)</f>
        <v>43493.222597552121</v>
      </c>
    </row>
    <row r="238" spans="2:6" x14ac:dyDescent="0.25">
      <c r="B238" s="116" t="s">
        <v>7</v>
      </c>
      <c r="C238" s="31">
        <f>VLOOKUP($B238,'Reg. Data Sum (10)'!$B$3:$N$17,13,FALSE)</f>
        <v>72107</v>
      </c>
      <c r="D238" s="30">
        <f>VLOOKUP($B238,'Reg. Data Sum (10)'!$B$51:$N$65,13,FALSE)</f>
        <v>1.0233392863399691</v>
      </c>
      <c r="E238" s="29">
        <f>VLOOKUP($B238,'Reg. Data Sum (10)'!$B$35:$N$49,13,FALSE)</f>
        <v>15063.042977796886</v>
      </c>
      <c r="F238" s="59">
        <f>VLOOKUP($B238,'Reg. Data Sum (10)'!$B$35:$C$49,2,FALSE)</f>
        <v>19387.493371474367</v>
      </c>
    </row>
    <row r="239" spans="2:6" x14ac:dyDescent="0.25">
      <c r="B239" s="116" t="s">
        <v>9</v>
      </c>
      <c r="C239" s="31">
        <f>VLOOKUP($B239,'Reg. Data Sum (10)'!$B$3:$N$17,13,FALSE)</f>
        <v>60432</v>
      </c>
      <c r="D239" s="30">
        <f>VLOOKUP($B239,'Reg. Data Sum (10)'!$B$51:$N$65,13,FALSE)</f>
        <v>0.66750020654368658</v>
      </c>
      <c r="E239" s="29">
        <f>VLOOKUP($B239,'Reg. Data Sum (10)'!$B$35:$N$49,13,FALSE)</f>
        <v>39971.87503309505</v>
      </c>
      <c r="F239" s="59">
        <f>VLOOKUP($B239,'Reg. Data Sum (10)'!$B$35:$C$49,2,FALSE)</f>
        <v>60145.174468291101</v>
      </c>
    </row>
    <row r="240" spans="2:6" x14ac:dyDescent="0.25">
      <c r="B240" s="116" t="s">
        <v>3</v>
      </c>
      <c r="C240" s="31">
        <f>VLOOKUP($B240,'Reg. Data Sum (10)'!$B$3:$N$17,13,FALSE)</f>
        <v>49075</v>
      </c>
      <c r="D240" s="30">
        <f>VLOOKUP($B240,'Reg. Data Sum (10)'!$B$51:$N$65,13,FALSE)</f>
        <v>0.78858422456062416</v>
      </c>
      <c r="E240" s="29">
        <f>VLOOKUP($B240,'Reg. Data Sum (10)'!$B$35:$N$49,13,FALSE)</f>
        <v>49963.659826795723</v>
      </c>
      <c r="F240" s="59">
        <f>VLOOKUP($B240,'Reg. Data Sum (10)'!$B$35:$C$49,2,FALSE)</f>
        <v>57525.667521625255</v>
      </c>
    </row>
    <row r="241" spans="2:6" x14ac:dyDescent="0.25">
      <c r="B241" s="115" t="s">
        <v>45</v>
      </c>
      <c r="C241" s="31">
        <f>VLOOKUP($B241,'Reg. Data Sum (10)'!$B$3:$N$17,13,FALSE)</f>
        <v>41912</v>
      </c>
      <c r="D241" s="30">
        <f>VLOOKUP($B241,'Reg. Data Sum (10)'!$B$51:$N$65,13,FALSE)</f>
        <v>1.6796836982094638</v>
      </c>
      <c r="E241" s="29">
        <f>VLOOKUP($B241,'Reg. Data Sum (10)'!$B$35:$N$49,13,FALSE)</f>
        <v>39389.638695361711</v>
      </c>
      <c r="F241" s="59">
        <f>VLOOKUP($B241,'Reg. Data Sum (10)'!$B$35:$C$49,2,FALSE)</f>
        <v>48960.193849719093</v>
      </c>
    </row>
    <row r="242" spans="2:6" x14ac:dyDescent="0.25">
      <c r="B242" s="116" t="s">
        <v>2</v>
      </c>
      <c r="C242" s="31">
        <f>VLOOKUP($B242,'Reg. Data Sum (10)'!$B$3:$N$17,13,FALSE)</f>
        <v>32693</v>
      </c>
      <c r="D242" s="30">
        <f>VLOOKUP($B242,'Reg. Data Sum (10)'!$B$51:$N$65,13,FALSE)</f>
        <v>1.0993480589226432</v>
      </c>
      <c r="E242" s="29">
        <f>VLOOKUP($B242,'Reg. Data Sum (10)'!$B$35:$N$49,13,FALSE)</f>
        <v>47273.975468754783</v>
      </c>
      <c r="F242" s="59">
        <f>VLOOKUP($B242,'Reg. Data Sum (10)'!$B$35:$C$49,2,FALSE)</f>
        <v>49597.106617379839</v>
      </c>
    </row>
    <row r="243" spans="2:6" x14ac:dyDescent="0.25">
      <c r="B243" s="117" t="s">
        <v>12</v>
      </c>
      <c r="C243" s="31">
        <f>VLOOKUP($B243,'Reg. Data Sum (10)'!$B$3:$N$17,13,FALSE)</f>
        <v>31088</v>
      </c>
      <c r="D243" s="30">
        <f>VLOOKUP($B243,'Reg. Data Sum (10)'!$B$51:$N$65,13,FALSE)</f>
        <v>3.1906067206245217</v>
      </c>
      <c r="E243" s="29">
        <f>VLOOKUP($B243,'Reg. Data Sum (10)'!$B$35:$N$49,13,FALSE)</f>
        <v>70792.324208697886</v>
      </c>
      <c r="F243" s="59">
        <f>VLOOKUP($B243,'Reg. Data Sum (10)'!$B$35:$C$49,2,FALSE)</f>
        <v>49820.322886457849</v>
      </c>
    </row>
    <row r="244" spans="2:6" x14ac:dyDescent="0.25">
      <c r="B244" s="116" t="s">
        <v>10</v>
      </c>
      <c r="C244" s="31">
        <f>VLOOKUP($B244,'Reg. Data Sum (10)'!$B$3:$N$17,13,FALSE)</f>
        <v>26440</v>
      </c>
      <c r="D244" s="30">
        <f>VLOOKUP($B244,'Reg. Data Sum (10)'!$B$51:$N$65,13,FALSE)</f>
        <v>0.65938118458096118</v>
      </c>
      <c r="E244" s="29">
        <f>VLOOKUP($B244,'Reg. Data Sum (10)'!$B$35:$N$49,13,FALSE)</f>
        <v>40460.393229954614</v>
      </c>
      <c r="F244" s="59">
        <f>VLOOKUP($B244,'Reg. Data Sum (10)'!$B$35:$C$49,2,FALSE)</f>
        <v>73976.731736093818</v>
      </c>
    </row>
    <row r="245" spans="2:6" x14ac:dyDescent="0.25">
      <c r="B245" s="115" t="s">
        <v>46</v>
      </c>
      <c r="C245" s="31">
        <f>VLOOKUP($B245,'Reg. Data Sum (10)'!$B$3:$N$17,13,FALSE)</f>
        <v>24430</v>
      </c>
      <c r="D245" s="30">
        <f>VLOOKUP($B245,'Reg. Data Sum (10)'!$B$51:$N$65,13,FALSE)</f>
        <v>1.5128709550415331</v>
      </c>
      <c r="E245" s="29">
        <f>VLOOKUP($B245,'Reg. Data Sum (10)'!$B$35:$N$49,13,FALSE)</f>
        <v>64661.040974212032</v>
      </c>
      <c r="F245" s="59">
        <f>VLOOKUP($B245,'Reg. Data Sum (10)'!$B$35:$C$49,2,FALSE)</f>
        <v>69197.807531032639</v>
      </c>
    </row>
    <row r="246" spans="2:6" x14ac:dyDescent="0.25">
      <c r="B246" s="116" t="s">
        <v>6</v>
      </c>
      <c r="C246" s="31">
        <f>VLOOKUP($B246,'Reg. Data Sum (10)'!$B$3:$N$17,13,FALSE)</f>
        <v>20707</v>
      </c>
      <c r="D246" s="30">
        <f>VLOOKUP($B246,'Reg. Data Sum (10)'!$B$51:$N$65,13,FALSE)</f>
        <v>0.87878919325201632</v>
      </c>
      <c r="E246" s="29">
        <f>VLOOKUP($B246,'Reg. Data Sum (10)'!$B$35:$N$49,13,FALSE)</f>
        <v>26523.042159656154</v>
      </c>
      <c r="F246" s="59">
        <f>VLOOKUP($B246,'Reg. Data Sum (10)'!$B$35:$C$49,2,FALSE)</f>
        <v>29369.668325990449</v>
      </c>
    </row>
    <row r="247" spans="2:6" ht="15.75" thickBot="1" x14ac:dyDescent="0.3">
      <c r="B247" s="118" t="s">
        <v>4</v>
      </c>
      <c r="C247" s="28">
        <f>VLOOKUP($B247,'Reg. Data Sum (10)'!$B$3:$N$17,13,FALSE)</f>
        <v>10303</v>
      </c>
      <c r="D247" s="27">
        <f>VLOOKUP($B247,'Reg. Data Sum (10)'!$B$51:$N$65,13,FALSE)</f>
        <v>0.70337750111981789</v>
      </c>
      <c r="E247" s="26">
        <f>VLOOKUP($B247,'Reg. Data Sum (10)'!$B$35:$N$49,13,FALSE)</f>
        <v>46331.058526642722</v>
      </c>
      <c r="F247" s="61">
        <f>VLOOKUP($B247,'Reg. Data Sum (10)'!$B$35:$C$49,2,FALSE)</f>
        <v>74395.005384102726</v>
      </c>
    </row>
    <row r="248" spans="2:6" x14ac:dyDescent="0.25">
      <c r="B248" s="24" t="s">
        <v>25</v>
      </c>
      <c r="C248" s="25"/>
      <c r="D248" s="25"/>
      <c r="E248" s="25"/>
      <c r="F248" s="25"/>
    </row>
    <row r="249" spans="2:6" x14ac:dyDescent="0.25">
      <c r="B249" s="24" t="s">
        <v>23</v>
      </c>
      <c r="C249" s="23"/>
      <c r="D249" s="23"/>
      <c r="E249" s="23"/>
      <c r="F249" s="23"/>
    </row>
  </sheetData>
  <pageMargins left="0.75" right="0.75" top="1" bottom="1" header="0.5" footer="0.5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"/>
  <sheetViews>
    <sheetView workbookViewId="0">
      <selection activeCell="Q22" sqref="Q2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"/>
  <sheetViews>
    <sheetView workbookViewId="0">
      <selection activeCell="R28" sqref="R28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"/>
  <sheetViews>
    <sheetView workbookViewId="0">
      <selection activeCell="P25" sqref="P25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"/>
  <sheetViews>
    <sheetView workbookViewId="0">
      <selection activeCell="E2" sqref="E2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"/>
  <sheetViews>
    <sheetView workbookViewId="0">
      <selection activeCell="R24" sqref="R24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"/>
  <sheetViews>
    <sheetView workbookViewId="0">
      <selection activeCell="R24" sqref="R24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2:AF74"/>
  <sheetViews>
    <sheetView topLeftCell="A2" workbookViewId="0">
      <selection activeCell="B26" sqref="B26"/>
    </sheetView>
  </sheetViews>
  <sheetFormatPr defaultColWidth="8.85546875" defaultRowHeight="15" x14ac:dyDescent="0.25"/>
  <cols>
    <col min="3" max="3" width="8.42578125" customWidth="1"/>
    <col min="7" max="8" width="12.42578125" customWidth="1"/>
    <col min="9" max="9" width="14.140625" bestFit="1" customWidth="1"/>
    <col min="11" max="11" width="12.28515625" customWidth="1"/>
    <col min="15" max="15" width="11.42578125" customWidth="1"/>
  </cols>
  <sheetData>
    <row r="2" spans="2:32" ht="75" x14ac:dyDescent="0.25">
      <c r="B2" s="1"/>
      <c r="C2" s="21" t="s">
        <v>17</v>
      </c>
      <c r="D2" s="21" t="s">
        <v>46</v>
      </c>
      <c r="E2" s="21" t="s">
        <v>45</v>
      </c>
      <c r="F2" s="21" t="s">
        <v>44</v>
      </c>
      <c r="G2" s="22" t="s">
        <v>12</v>
      </c>
      <c r="H2" s="21" t="s">
        <v>2</v>
      </c>
      <c r="I2" s="21" t="s">
        <v>3</v>
      </c>
      <c r="J2" s="21" t="s">
        <v>11</v>
      </c>
      <c r="K2" s="21" t="s">
        <v>4</v>
      </c>
      <c r="L2" s="21" t="s">
        <v>10</v>
      </c>
      <c r="M2" s="21" t="s">
        <v>9</v>
      </c>
      <c r="N2" s="21" t="s">
        <v>8</v>
      </c>
      <c r="O2" s="21" t="s">
        <v>7</v>
      </c>
      <c r="P2" s="21" t="s">
        <v>6</v>
      </c>
    </row>
    <row r="3" spans="2:32" x14ac:dyDescent="0.25">
      <c r="B3" t="s">
        <v>0</v>
      </c>
      <c r="C3" s="9">
        <v>52941.844262173625</v>
      </c>
      <c r="D3" s="9">
        <v>77900.402573034575</v>
      </c>
      <c r="E3" s="9">
        <v>55877.536172032633</v>
      </c>
      <c r="F3" s="9">
        <v>47572.583955357673</v>
      </c>
      <c r="G3" s="9">
        <v>58461.499157714519</v>
      </c>
      <c r="H3" s="9">
        <v>57009.0668018293</v>
      </c>
      <c r="I3" s="9">
        <v>64305.243766269137</v>
      </c>
      <c r="J3" s="9">
        <v>44320.722548194899</v>
      </c>
      <c r="K3" s="9">
        <v>95098.093356871497</v>
      </c>
      <c r="L3" s="9">
        <v>87915.469873780748</v>
      </c>
      <c r="M3" s="9">
        <v>69270.258905068971</v>
      </c>
      <c r="N3" s="9">
        <v>47382.698108353805</v>
      </c>
      <c r="O3" s="9">
        <v>21807.005681171398</v>
      </c>
      <c r="P3" s="9">
        <v>35115.58185120031</v>
      </c>
      <c r="S3" s="7">
        <v>47022.053956593103</v>
      </c>
      <c r="T3" s="7">
        <v>93920.292517006805</v>
      </c>
      <c r="U3" s="7">
        <v>41110.353626257282</v>
      </c>
      <c r="V3" s="7">
        <v>36915.495669987897</v>
      </c>
      <c r="W3" s="7">
        <v>34889.273440564924</v>
      </c>
      <c r="X3" s="7">
        <v>47605.091312931887</v>
      </c>
      <c r="Y3" s="7">
        <v>56122.347447073473</v>
      </c>
      <c r="Z3" s="7">
        <v>36664.229866466056</v>
      </c>
      <c r="AA3" s="7">
        <v>103015.20131291029</v>
      </c>
      <c r="AB3" s="7">
        <v>67241.68879878358</v>
      </c>
      <c r="AC3" s="7">
        <v>59309.748261031171</v>
      </c>
      <c r="AD3" s="7">
        <v>46626.058251930648</v>
      </c>
      <c r="AE3" s="7">
        <v>19348.008547921785</v>
      </c>
      <c r="AF3" s="7">
        <v>40394.566516756131</v>
      </c>
    </row>
    <row r="4" spans="2:32" x14ac:dyDescent="0.25">
      <c r="B4" t="s">
        <v>1</v>
      </c>
      <c r="C4" s="9">
        <v>54275.889278967632</v>
      </c>
      <c r="D4" s="9">
        <v>89055.617361688652</v>
      </c>
      <c r="E4" s="9">
        <v>48704.66353043203</v>
      </c>
      <c r="F4" s="9">
        <v>43399.535953260893</v>
      </c>
      <c r="G4" s="9">
        <v>44329.277382645807</v>
      </c>
      <c r="H4" s="9">
        <v>51560.109634515451</v>
      </c>
      <c r="I4" s="9">
        <v>57777.97907604491</v>
      </c>
      <c r="J4" s="9">
        <v>40584.170767619209</v>
      </c>
      <c r="K4" s="9">
        <v>95307.097057765626</v>
      </c>
      <c r="L4" s="9">
        <v>77423.784157805683</v>
      </c>
      <c r="M4" s="9">
        <v>81958.583316852819</v>
      </c>
      <c r="N4" s="9">
        <v>46630.457491062793</v>
      </c>
      <c r="O4" s="9">
        <v>19148.263984405457</v>
      </c>
      <c r="P4" s="9">
        <v>41113.781207046428</v>
      </c>
    </row>
    <row r="5" spans="2:32" x14ac:dyDescent="0.25">
      <c r="B5" t="s">
        <v>33</v>
      </c>
      <c r="C5" s="9">
        <v>88158.85902559993</v>
      </c>
      <c r="D5" s="9">
        <v>107548.99981326712</v>
      </c>
      <c r="E5" s="9">
        <v>75789.990647608967</v>
      </c>
      <c r="F5" s="9">
        <v>88775.948685054522</v>
      </c>
      <c r="G5" s="9" t="e">
        <v>#DIV/0!</v>
      </c>
      <c r="H5" s="9">
        <v>63604.353074857107</v>
      </c>
      <c r="I5" s="9">
        <v>95840.042047531999</v>
      </c>
      <c r="J5" s="9">
        <v>53362.462976412266</v>
      </c>
      <c r="K5" s="9">
        <v>121662.88957524415</v>
      </c>
      <c r="L5" s="9">
        <v>133745.26675189892</v>
      </c>
      <c r="M5" s="9">
        <v>108225.23055206636</v>
      </c>
      <c r="N5" s="9">
        <v>60614.317349380253</v>
      </c>
      <c r="O5" s="9">
        <v>36831.116138201287</v>
      </c>
      <c r="P5" s="9">
        <v>85759.144907531096</v>
      </c>
    </row>
    <row r="6" spans="2:32" x14ac:dyDescent="0.25">
      <c r="B6" t="s">
        <v>34</v>
      </c>
      <c r="C6" s="9">
        <v>49550.663518116431</v>
      </c>
      <c r="D6" s="9">
        <v>73229.997481108308</v>
      </c>
      <c r="E6" s="9">
        <v>44297.586129468684</v>
      </c>
      <c r="F6" s="9">
        <v>39489.435792184799</v>
      </c>
      <c r="G6" s="9">
        <v>37696.619072953385</v>
      </c>
      <c r="H6" s="9">
        <v>52946.571597060516</v>
      </c>
      <c r="I6" s="9">
        <v>55974.382040190081</v>
      </c>
      <c r="J6" s="9">
        <v>46674.648169629188</v>
      </c>
      <c r="K6" s="9">
        <v>85686.789952839477</v>
      </c>
      <c r="L6" s="9">
        <v>76584.749173478325</v>
      </c>
      <c r="M6" s="9">
        <v>61886.282926760221</v>
      </c>
      <c r="N6" s="9">
        <v>48805.237154127222</v>
      </c>
      <c r="O6" s="9">
        <v>18956.798284380358</v>
      </c>
      <c r="P6" s="9">
        <v>33907.306159796623</v>
      </c>
    </row>
    <row r="7" spans="2:32" x14ac:dyDescent="0.25">
      <c r="B7" t="s">
        <v>35</v>
      </c>
      <c r="C7" s="9">
        <v>43364.540028329386</v>
      </c>
      <c r="D7" s="9">
        <v>63042.126391205667</v>
      </c>
      <c r="E7" s="9">
        <v>47041.851856947935</v>
      </c>
      <c r="F7" s="9">
        <v>38777.030058476128</v>
      </c>
      <c r="G7" s="9">
        <v>55891.838803792853</v>
      </c>
      <c r="H7" s="9">
        <v>51661.193634442687</v>
      </c>
      <c r="I7" s="9">
        <v>56710.688789906562</v>
      </c>
      <c r="J7" s="9">
        <v>39433.613515287667</v>
      </c>
      <c r="K7" s="9">
        <v>49081.015537452811</v>
      </c>
      <c r="L7" s="9">
        <v>60779.032878391539</v>
      </c>
      <c r="M7" s="9">
        <v>45680.042517378468</v>
      </c>
      <c r="N7" s="9">
        <v>45668.615059412725</v>
      </c>
      <c r="O7" s="9">
        <v>16225.452436602545</v>
      </c>
      <c r="P7" s="9">
        <v>30524.434354131095</v>
      </c>
    </row>
    <row r="8" spans="2:32" x14ac:dyDescent="0.25">
      <c r="B8" t="s">
        <v>36</v>
      </c>
      <c r="C8" s="9">
        <v>57176.146129055043</v>
      </c>
      <c r="D8" s="9">
        <v>97121.798997382357</v>
      </c>
      <c r="E8" s="9">
        <v>57223.109388126926</v>
      </c>
      <c r="F8" s="9">
        <v>54269.934124944833</v>
      </c>
      <c r="G8" s="9">
        <v>39562.613108149984</v>
      </c>
      <c r="H8" s="9">
        <v>60027.938073097444</v>
      </c>
      <c r="I8" s="9">
        <v>73363.188488487518</v>
      </c>
      <c r="J8" s="9">
        <v>44210.652171539856</v>
      </c>
      <c r="K8" s="9">
        <v>84233.924280350431</v>
      </c>
      <c r="L8" s="9">
        <v>86407.342785768793</v>
      </c>
      <c r="M8" s="9">
        <v>73991.834574835026</v>
      </c>
      <c r="N8" s="9">
        <v>51607.530604293155</v>
      </c>
      <c r="O8" s="9">
        <v>21586.302149962801</v>
      </c>
      <c r="P8" s="9">
        <v>39226.010586201126</v>
      </c>
    </row>
    <row r="9" spans="2:32" x14ac:dyDescent="0.25">
      <c r="B9" t="s">
        <v>37</v>
      </c>
      <c r="C9" s="9">
        <v>46529.93908743975</v>
      </c>
      <c r="D9" s="9">
        <v>67109.743831640051</v>
      </c>
      <c r="E9" s="9">
        <v>47904.589277802392</v>
      </c>
      <c r="F9" s="9">
        <v>42755.034832760313</v>
      </c>
      <c r="G9" s="9">
        <v>34705.889839772623</v>
      </c>
      <c r="H9" s="9">
        <v>47690.290724752478</v>
      </c>
      <c r="I9" s="9">
        <v>56578.098418757996</v>
      </c>
      <c r="J9" s="9">
        <v>40111.703895149098</v>
      </c>
      <c r="K9" s="9">
        <v>76575.75320707004</v>
      </c>
      <c r="L9" s="9">
        <v>78009.839487756821</v>
      </c>
      <c r="M9" s="9">
        <v>58718.453784392193</v>
      </c>
      <c r="N9" s="9">
        <v>44745.138458158188</v>
      </c>
      <c r="O9" s="9">
        <v>18233.097125059896</v>
      </c>
      <c r="P9" s="9">
        <v>31232.658913621166</v>
      </c>
    </row>
    <row r="10" spans="2:32" x14ac:dyDescent="0.25">
      <c r="B10" t="s">
        <v>38</v>
      </c>
      <c r="C10" s="9">
        <v>47146.247552335299</v>
      </c>
      <c r="D10" s="9">
        <v>74496.834936086147</v>
      </c>
      <c r="E10" s="9">
        <v>61181.066544901543</v>
      </c>
      <c r="F10" s="9">
        <v>44530.888411170243</v>
      </c>
      <c r="G10" s="9">
        <v>49069.204085066289</v>
      </c>
      <c r="H10" s="9">
        <v>55886.434535634777</v>
      </c>
      <c r="I10" s="9">
        <v>58189.643312074055</v>
      </c>
      <c r="J10" s="9">
        <v>41092.526155663334</v>
      </c>
      <c r="K10" s="9">
        <v>64861.418755673483</v>
      </c>
      <c r="L10" s="9">
        <v>65905.455241492571</v>
      </c>
      <c r="M10" s="9">
        <v>60024.73118644589</v>
      </c>
      <c r="N10" s="9">
        <v>43616.385409179355</v>
      </c>
      <c r="O10" s="9">
        <v>17862.408832268138</v>
      </c>
      <c r="P10" s="9">
        <v>29870.571087973243</v>
      </c>
    </row>
    <row r="11" spans="2:32" x14ac:dyDescent="0.25">
      <c r="B11" t="s">
        <v>39</v>
      </c>
      <c r="C11" s="9">
        <v>52187.054138782805</v>
      </c>
      <c r="D11" s="9">
        <v>72520.455747042506</v>
      </c>
      <c r="E11" s="9">
        <v>58691.088340198185</v>
      </c>
      <c r="F11" s="9">
        <v>49621.775768519037</v>
      </c>
      <c r="G11" s="9">
        <v>61373.792685058921</v>
      </c>
      <c r="H11" s="9">
        <v>60157.618963641617</v>
      </c>
      <c r="I11" s="9">
        <v>59548.552307795333</v>
      </c>
      <c r="J11" s="9">
        <v>42670.665430292429</v>
      </c>
      <c r="K11" s="9">
        <v>73688.869769030542</v>
      </c>
      <c r="L11" s="9">
        <v>81638.499153842757</v>
      </c>
      <c r="M11" s="9">
        <v>73500.87738519127</v>
      </c>
      <c r="N11" s="9">
        <v>48922.095484536796</v>
      </c>
      <c r="O11" s="9">
        <v>19748.659617105226</v>
      </c>
      <c r="P11" s="9">
        <v>31359.745647365733</v>
      </c>
    </row>
    <row r="12" spans="2:32" x14ac:dyDescent="0.25">
      <c r="B12" t="s">
        <v>40</v>
      </c>
      <c r="C12" s="9">
        <v>42002.034299529048</v>
      </c>
      <c r="D12" s="9">
        <v>66611.229518697</v>
      </c>
      <c r="E12" s="9">
        <v>45988.176359260477</v>
      </c>
      <c r="F12" s="9">
        <v>41551.135494619666</v>
      </c>
      <c r="G12" s="9">
        <v>37314.6471175443</v>
      </c>
      <c r="H12" s="9">
        <v>47994.086549411615</v>
      </c>
      <c r="I12" s="9">
        <v>56617.009527039918</v>
      </c>
      <c r="J12" s="9">
        <v>37320.572751267551</v>
      </c>
      <c r="K12" s="9">
        <v>57095.631608174146</v>
      </c>
      <c r="L12" s="9">
        <v>56199.51539814064</v>
      </c>
      <c r="M12" s="9">
        <v>46563.790550892998</v>
      </c>
      <c r="N12" s="9">
        <v>43827.694532775451</v>
      </c>
      <c r="O12" s="9">
        <v>16949.175524765411</v>
      </c>
      <c r="P12" s="9">
        <v>31113.665029392039</v>
      </c>
    </row>
    <row r="13" spans="2:32" x14ac:dyDescent="0.25">
      <c r="B13" t="s">
        <v>41</v>
      </c>
      <c r="C13" s="9">
        <v>46741.623468635888</v>
      </c>
      <c r="D13" s="9">
        <v>77305.906392508143</v>
      </c>
      <c r="E13" s="9">
        <v>47152.572750118365</v>
      </c>
      <c r="F13" s="9">
        <v>39155.144081320366</v>
      </c>
      <c r="G13" s="9">
        <v>42125.341802407929</v>
      </c>
      <c r="H13" s="9">
        <v>52841.056217030899</v>
      </c>
      <c r="I13" s="9">
        <v>57331.069465462824</v>
      </c>
      <c r="J13" s="9">
        <v>42808.187354838279</v>
      </c>
      <c r="K13" s="9">
        <v>62768.639822316334</v>
      </c>
      <c r="L13" s="9">
        <v>68461.58944710072</v>
      </c>
      <c r="M13" s="9">
        <v>54152.414638676375</v>
      </c>
      <c r="N13" s="9">
        <v>49169.412840035387</v>
      </c>
      <c r="O13" s="9">
        <v>21108.502477088958</v>
      </c>
      <c r="P13" s="9">
        <v>32689.85420337713</v>
      </c>
    </row>
    <row r="14" spans="2:32" x14ac:dyDescent="0.25">
      <c r="B14" t="s">
        <v>42</v>
      </c>
      <c r="C14" s="9">
        <v>41727.443828237781</v>
      </c>
      <c r="D14" s="9">
        <v>71775.169611307414</v>
      </c>
      <c r="E14" s="9">
        <v>42605.577872441128</v>
      </c>
      <c r="F14" s="9">
        <v>37684.589958217468</v>
      </c>
      <c r="G14" s="9">
        <v>75602.406840148702</v>
      </c>
      <c r="H14" s="9">
        <v>53396.141054125779</v>
      </c>
      <c r="I14" s="9">
        <v>55830.136909258792</v>
      </c>
      <c r="J14" s="9">
        <v>35983.53290686736</v>
      </c>
      <c r="K14" s="9">
        <v>51350.686753246751</v>
      </c>
      <c r="L14" s="9">
        <v>47185.544665461122</v>
      </c>
      <c r="M14" s="9">
        <v>45279.694587744147</v>
      </c>
      <c r="N14" s="9">
        <v>41963.526540145031</v>
      </c>
      <c r="O14" s="9">
        <v>16697.567771952643</v>
      </c>
      <c r="P14" s="9">
        <v>28320.167827060715</v>
      </c>
    </row>
    <row r="16" spans="2:32" x14ac:dyDescent="0.25">
      <c r="C16" t="str">
        <f>P2</f>
        <v>Other services</v>
      </c>
      <c r="D16" t="str">
        <f>O2</f>
        <v>Leisure and hospitality</v>
      </c>
      <c r="E16" t="str">
        <f>N2</f>
        <v>Education and health services</v>
      </c>
      <c r="F16" t="str">
        <f>M2</f>
        <v>Professional and business services</v>
      </c>
      <c r="G16" s="9" t="str">
        <f>L2</f>
        <v>Financial activities</v>
      </c>
      <c r="H16" t="str">
        <f>K2</f>
        <v>Information</v>
      </c>
      <c r="I16" t="str">
        <f>J2</f>
        <v>Trade, transportation, and utilities</v>
      </c>
      <c r="J16" t="str">
        <f>I2</f>
        <v>Manufacturing</v>
      </c>
      <c r="K16" t="str">
        <f>H2</f>
        <v>Construction</v>
      </c>
      <c r="L16" t="str">
        <f>G2</f>
        <v>Natural resources and mining</v>
      </c>
      <c r="M16" t="str">
        <f>F2</f>
        <v>Local Government</v>
      </c>
      <c r="N16" t="str">
        <f>E2</f>
        <v>State Government</v>
      </c>
      <c r="O16" t="str">
        <f>D2</f>
        <v>Federal Government</v>
      </c>
      <c r="P16" t="str">
        <f>C2</f>
        <v>Total Covered</v>
      </c>
    </row>
    <row r="17" spans="2:16" x14ac:dyDescent="0.25">
      <c r="C17" s="9">
        <f t="shared" ref="C17:C28" si="0">P3</f>
        <v>35115.58185120031</v>
      </c>
      <c r="D17" s="9">
        <f t="shared" ref="D17:D28" si="1">O3</f>
        <v>21807.005681171398</v>
      </c>
      <c r="E17" s="9">
        <f t="shared" ref="E17:E28" si="2">N3</f>
        <v>47382.698108353805</v>
      </c>
      <c r="F17" s="9">
        <f t="shared" ref="F17:F28" si="3">M3</f>
        <v>69270.258905068971</v>
      </c>
      <c r="G17" s="9">
        <f t="shared" ref="G17:G28" si="4">L3</f>
        <v>87915.469873780748</v>
      </c>
      <c r="H17" s="9">
        <f t="shared" ref="H17:H28" si="5">K3</f>
        <v>95098.093356871497</v>
      </c>
      <c r="I17" s="9">
        <f t="shared" ref="I17:I28" si="6">J3</f>
        <v>44320.722548194899</v>
      </c>
      <c r="J17" s="9">
        <f t="shared" ref="J17:J28" si="7">I3</f>
        <v>64305.243766269137</v>
      </c>
      <c r="K17" s="9">
        <f t="shared" ref="K17:K28" si="8">H3</f>
        <v>57009.0668018293</v>
      </c>
      <c r="L17" s="9">
        <f t="shared" ref="L17:L28" si="9">G3</f>
        <v>58461.499157714519</v>
      </c>
      <c r="M17" s="9">
        <f t="shared" ref="M17:M28" si="10">F3</f>
        <v>47572.583955357673</v>
      </c>
      <c r="N17" s="9">
        <f t="shared" ref="N17:N28" si="11">E3</f>
        <v>55877.536172032633</v>
      </c>
      <c r="O17" s="9">
        <f t="shared" ref="O17:O28" si="12">D3</f>
        <v>77900.402573034575</v>
      </c>
      <c r="P17" s="9">
        <f t="shared" ref="P17:P28" si="13">C3</f>
        <v>52941.844262173625</v>
      </c>
    </row>
    <row r="18" spans="2:16" x14ac:dyDescent="0.25">
      <c r="C18" s="9">
        <f t="shared" si="0"/>
        <v>41113.781207046428</v>
      </c>
      <c r="D18" s="9">
        <f t="shared" si="1"/>
        <v>19148.263984405457</v>
      </c>
      <c r="E18" s="9">
        <f t="shared" si="2"/>
        <v>46630.457491062793</v>
      </c>
      <c r="F18" s="9">
        <f t="shared" si="3"/>
        <v>81958.583316852819</v>
      </c>
      <c r="G18" s="9">
        <f t="shared" si="4"/>
        <v>77423.784157805683</v>
      </c>
      <c r="H18" s="9">
        <f t="shared" si="5"/>
        <v>95307.097057765626</v>
      </c>
      <c r="I18" s="9">
        <f t="shared" si="6"/>
        <v>40584.170767619209</v>
      </c>
      <c r="J18" s="9">
        <f t="shared" si="7"/>
        <v>57777.97907604491</v>
      </c>
      <c r="K18" s="9">
        <f t="shared" si="8"/>
        <v>51560.109634515451</v>
      </c>
      <c r="L18" s="9">
        <f t="shared" si="9"/>
        <v>44329.277382645807</v>
      </c>
      <c r="M18" s="9">
        <f t="shared" si="10"/>
        <v>43399.535953260893</v>
      </c>
      <c r="N18" s="9">
        <f t="shared" si="11"/>
        <v>48704.66353043203</v>
      </c>
      <c r="O18" s="9">
        <f t="shared" si="12"/>
        <v>89055.617361688652</v>
      </c>
      <c r="P18" s="9">
        <f t="shared" si="13"/>
        <v>54275.889278967632</v>
      </c>
    </row>
    <row r="19" spans="2:16" x14ac:dyDescent="0.25">
      <c r="C19" s="9">
        <f t="shared" si="0"/>
        <v>85759.144907531096</v>
      </c>
      <c r="D19" s="9">
        <f t="shared" si="1"/>
        <v>36831.116138201287</v>
      </c>
      <c r="E19" s="9">
        <f t="shared" si="2"/>
        <v>60614.317349380253</v>
      </c>
      <c r="F19" s="9">
        <f t="shared" si="3"/>
        <v>108225.23055206636</v>
      </c>
      <c r="G19" s="9">
        <f t="shared" si="4"/>
        <v>133745.26675189892</v>
      </c>
      <c r="H19" s="9">
        <f t="shared" si="5"/>
        <v>121662.88957524415</v>
      </c>
      <c r="I19" s="9">
        <f t="shared" si="6"/>
        <v>53362.462976412266</v>
      </c>
      <c r="J19" s="9">
        <f t="shared" si="7"/>
        <v>95840.042047531999</v>
      </c>
      <c r="K19" s="9">
        <f t="shared" si="8"/>
        <v>63604.353074857107</v>
      </c>
      <c r="L19" s="9" t="e">
        <f t="shared" si="9"/>
        <v>#DIV/0!</v>
      </c>
      <c r="M19" s="9">
        <f t="shared" si="10"/>
        <v>88775.948685054522</v>
      </c>
      <c r="N19" s="9">
        <f t="shared" si="11"/>
        <v>75789.990647608967</v>
      </c>
      <c r="O19" s="9">
        <f t="shared" si="12"/>
        <v>107548.99981326712</v>
      </c>
      <c r="P19" s="9">
        <f t="shared" si="13"/>
        <v>88158.85902559993</v>
      </c>
    </row>
    <row r="20" spans="2:16" x14ac:dyDescent="0.25">
      <c r="C20" s="9">
        <f t="shared" si="0"/>
        <v>33907.306159796623</v>
      </c>
      <c r="D20" s="9">
        <f t="shared" si="1"/>
        <v>18956.798284380358</v>
      </c>
      <c r="E20" s="9">
        <f t="shared" si="2"/>
        <v>48805.237154127222</v>
      </c>
      <c r="F20" s="9">
        <f t="shared" si="3"/>
        <v>61886.282926760221</v>
      </c>
      <c r="G20" s="9">
        <f t="shared" si="4"/>
        <v>76584.749173478325</v>
      </c>
      <c r="H20" s="9">
        <f t="shared" si="5"/>
        <v>85686.789952839477</v>
      </c>
      <c r="I20" s="9">
        <f t="shared" si="6"/>
        <v>46674.648169629188</v>
      </c>
      <c r="J20" s="9">
        <f t="shared" si="7"/>
        <v>55974.382040190081</v>
      </c>
      <c r="K20" s="9">
        <f t="shared" si="8"/>
        <v>52946.571597060516</v>
      </c>
      <c r="L20" s="9">
        <f t="shared" si="9"/>
        <v>37696.619072953385</v>
      </c>
      <c r="M20" s="9">
        <f t="shared" si="10"/>
        <v>39489.435792184799</v>
      </c>
      <c r="N20" s="9">
        <f t="shared" si="11"/>
        <v>44297.586129468684</v>
      </c>
      <c r="O20" s="9">
        <f t="shared" si="12"/>
        <v>73229.997481108308</v>
      </c>
      <c r="P20" s="9">
        <f t="shared" si="13"/>
        <v>49550.663518116431</v>
      </c>
    </row>
    <row r="21" spans="2:16" x14ac:dyDescent="0.25">
      <c r="C21" s="9">
        <f t="shared" si="0"/>
        <v>30524.434354131095</v>
      </c>
      <c r="D21" s="9">
        <f t="shared" si="1"/>
        <v>16225.452436602545</v>
      </c>
      <c r="E21" s="9">
        <f t="shared" si="2"/>
        <v>45668.615059412725</v>
      </c>
      <c r="F21" s="9">
        <f t="shared" si="3"/>
        <v>45680.042517378468</v>
      </c>
      <c r="G21" s="9">
        <f t="shared" si="4"/>
        <v>60779.032878391539</v>
      </c>
      <c r="H21" s="9">
        <f t="shared" si="5"/>
        <v>49081.015537452811</v>
      </c>
      <c r="I21" s="9">
        <f t="shared" si="6"/>
        <v>39433.613515287667</v>
      </c>
      <c r="J21" s="9">
        <f t="shared" si="7"/>
        <v>56710.688789906562</v>
      </c>
      <c r="K21" s="9">
        <f t="shared" si="8"/>
        <v>51661.193634442687</v>
      </c>
      <c r="L21" s="9">
        <f t="shared" si="9"/>
        <v>55891.838803792853</v>
      </c>
      <c r="M21" s="9">
        <f t="shared" si="10"/>
        <v>38777.030058476128</v>
      </c>
      <c r="N21" s="9">
        <f t="shared" si="11"/>
        <v>47041.851856947935</v>
      </c>
      <c r="O21" s="9">
        <f t="shared" si="12"/>
        <v>63042.126391205667</v>
      </c>
      <c r="P21" s="9">
        <f t="shared" si="13"/>
        <v>43364.540028329386</v>
      </c>
    </row>
    <row r="22" spans="2:16" x14ac:dyDescent="0.25">
      <c r="C22" s="9">
        <f t="shared" si="0"/>
        <v>39226.010586201126</v>
      </c>
      <c r="D22" s="9">
        <f t="shared" si="1"/>
        <v>21586.302149962801</v>
      </c>
      <c r="E22" s="9">
        <f t="shared" si="2"/>
        <v>51607.530604293155</v>
      </c>
      <c r="F22" s="9">
        <f t="shared" si="3"/>
        <v>73991.834574835026</v>
      </c>
      <c r="G22" s="9">
        <f t="shared" si="4"/>
        <v>86407.342785768793</v>
      </c>
      <c r="H22" s="9">
        <f t="shared" si="5"/>
        <v>84233.924280350431</v>
      </c>
      <c r="I22" s="9">
        <f t="shared" si="6"/>
        <v>44210.652171539856</v>
      </c>
      <c r="J22" s="9">
        <f t="shared" si="7"/>
        <v>73363.188488487518</v>
      </c>
      <c r="K22" s="9">
        <f t="shared" si="8"/>
        <v>60027.938073097444</v>
      </c>
      <c r="L22" s="9">
        <f t="shared" si="9"/>
        <v>39562.613108149984</v>
      </c>
      <c r="M22" s="9">
        <f t="shared" si="10"/>
        <v>54269.934124944833</v>
      </c>
      <c r="N22" s="9">
        <f t="shared" si="11"/>
        <v>57223.109388126926</v>
      </c>
      <c r="O22" s="9">
        <f t="shared" si="12"/>
        <v>97121.798997382357</v>
      </c>
      <c r="P22" s="9">
        <f t="shared" si="13"/>
        <v>57176.146129055043</v>
      </c>
    </row>
    <row r="23" spans="2:16" x14ac:dyDescent="0.25">
      <c r="C23" s="9">
        <f t="shared" si="0"/>
        <v>31232.658913621166</v>
      </c>
      <c r="D23" s="9">
        <f t="shared" si="1"/>
        <v>18233.097125059896</v>
      </c>
      <c r="E23" s="9">
        <f t="shared" si="2"/>
        <v>44745.138458158188</v>
      </c>
      <c r="F23" s="9">
        <f t="shared" si="3"/>
        <v>58718.453784392193</v>
      </c>
      <c r="G23" s="9">
        <f t="shared" si="4"/>
        <v>78009.839487756821</v>
      </c>
      <c r="H23" s="9">
        <f t="shared" si="5"/>
        <v>76575.75320707004</v>
      </c>
      <c r="I23" s="9">
        <f t="shared" si="6"/>
        <v>40111.703895149098</v>
      </c>
      <c r="J23" s="9">
        <f t="shared" si="7"/>
        <v>56578.098418757996</v>
      </c>
      <c r="K23" s="9">
        <f t="shared" si="8"/>
        <v>47690.290724752478</v>
      </c>
      <c r="L23" s="9">
        <f t="shared" si="9"/>
        <v>34705.889839772623</v>
      </c>
      <c r="M23" s="9">
        <f t="shared" si="10"/>
        <v>42755.034832760313</v>
      </c>
      <c r="N23" s="9">
        <f t="shared" si="11"/>
        <v>47904.589277802392</v>
      </c>
      <c r="O23" s="9">
        <f t="shared" si="12"/>
        <v>67109.743831640051</v>
      </c>
      <c r="P23" s="9">
        <f t="shared" si="13"/>
        <v>46529.93908743975</v>
      </c>
    </row>
    <row r="24" spans="2:16" x14ac:dyDescent="0.25">
      <c r="C24" s="9">
        <f t="shared" si="0"/>
        <v>29870.571087973243</v>
      </c>
      <c r="D24" s="9">
        <f t="shared" si="1"/>
        <v>17862.408832268138</v>
      </c>
      <c r="E24" s="9">
        <f t="shared" si="2"/>
        <v>43616.385409179355</v>
      </c>
      <c r="F24" s="9">
        <f t="shared" si="3"/>
        <v>60024.73118644589</v>
      </c>
      <c r="G24" s="9">
        <f t="shared" si="4"/>
        <v>65905.455241492571</v>
      </c>
      <c r="H24" s="9">
        <f t="shared" si="5"/>
        <v>64861.418755673483</v>
      </c>
      <c r="I24" s="9">
        <f t="shared" si="6"/>
        <v>41092.526155663334</v>
      </c>
      <c r="J24" s="9">
        <f t="shared" si="7"/>
        <v>58189.643312074055</v>
      </c>
      <c r="K24" s="9">
        <f t="shared" si="8"/>
        <v>55886.434535634777</v>
      </c>
      <c r="L24" s="9">
        <f t="shared" si="9"/>
        <v>49069.204085066289</v>
      </c>
      <c r="M24" s="9">
        <f t="shared" si="10"/>
        <v>44530.888411170243</v>
      </c>
      <c r="N24" s="9">
        <f t="shared" si="11"/>
        <v>61181.066544901543</v>
      </c>
      <c r="O24" s="9">
        <f t="shared" si="12"/>
        <v>74496.834936086147</v>
      </c>
      <c r="P24" s="9">
        <f t="shared" si="13"/>
        <v>47146.247552335299</v>
      </c>
    </row>
    <row r="25" spans="2:16" x14ac:dyDescent="0.25">
      <c r="C25" s="9">
        <f t="shared" si="0"/>
        <v>31359.745647365733</v>
      </c>
      <c r="D25" s="9">
        <f t="shared" si="1"/>
        <v>19748.659617105226</v>
      </c>
      <c r="E25" s="9">
        <f t="shared" si="2"/>
        <v>48922.095484536796</v>
      </c>
      <c r="F25" s="9">
        <f t="shared" si="3"/>
        <v>73500.87738519127</v>
      </c>
      <c r="G25" s="9">
        <f t="shared" si="4"/>
        <v>81638.499153842757</v>
      </c>
      <c r="H25" s="9">
        <f t="shared" si="5"/>
        <v>73688.869769030542</v>
      </c>
      <c r="I25" s="9">
        <f t="shared" si="6"/>
        <v>42670.665430292429</v>
      </c>
      <c r="J25" s="9">
        <f t="shared" si="7"/>
        <v>59548.552307795333</v>
      </c>
      <c r="K25" s="9">
        <f t="shared" si="8"/>
        <v>60157.618963641617</v>
      </c>
      <c r="L25" s="9">
        <f t="shared" si="9"/>
        <v>61373.792685058921</v>
      </c>
      <c r="M25" s="9">
        <f t="shared" si="10"/>
        <v>49621.775768519037</v>
      </c>
      <c r="N25" s="9">
        <f t="shared" si="11"/>
        <v>58691.088340198185</v>
      </c>
      <c r="O25" s="9">
        <f t="shared" si="12"/>
        <v>72520.455747042506</v>
      </c>
      <c r="P25" s="9">
        <f t="shared" si="13"/>
        <v>52187.054138782805</v>
      </c>
    </row>
    <row r="26" spans="2:16" x14ac:dyDescent="0.25">
      <c r="C26" s="9">
        <f t="shared" si="0"/>
        <v>31113.665029392039</v>
      </c>
      <c r="D26" s="9">
        <f t="shared" si="1"/>
        <v>16949.175524765411</v>
      </c>
      <c r="E26" s="9">
        <f t="shared" si="2"/>
        <v>43827.694532775451</v>
      </c>
      <c r="F26" s="9">
        <f t="shared" si="3"/>
        <v>46563.790550892998</v>
      </c>
      <c r="G26" s="9">
        <f t="shared" si="4"/>
        <v>56199.51539814064</v>
      </c>
      <c r="H26" s="9">
        <f t="shared" si="5"/>
        <v>57095.631608174146</v>
      </c>
      <c r="I26" s="9">
        <f t="shared" si="6"/>
        <v>37320.572751267551</v>
      </c>
      <c r="J26" s="9">
        <f t="shared" si="7"/>
        <v>56617.009527039918</v>
      </c>
      <c r="K26" s="9">
        <f t="shared" si="8"/>
        <v>47994.086549411615</v>
      </c>
      <c r="L26" s="9">
        <f t="shared" si="9"/>
        <v>37314.6471175443</v>
      </c>
      <c r="M26" s="9">
        <f t="shared" si="10"/>
        <v>41551.135494619666</v>
      </c>
      <c r="N26" s="9">
        <f t="shared" si="11"/>
        <v>45988.176359260477</v>
      </c>
      <c r="O26" s="9">
        <f t="shared" si="12"/>
        <v>66611.229518697</v>
      </c>
      <c r="P26" s="9">
        <f t="shared" si="13"/>
        <v>42002.034299529048</v>
      </c>
    </row>
    <row r="27" spans="2:16" x14ac:dyDescent="0.25">
      <c r="C27" s="9">
        <f t="shared" si="0"/>
        <v>32689.85420337713</v>
      </c>
      <c r="D27" s="9">
        <f t="shared" si="1"/>
        <v>21108.502477088958</v>
      </c>
      <c r="E27" s="9">
        <f t="shared" si="2"/>
        <v>49169.412840035387</v>
      </c>
      <c r="F27" s="9">
        <f t="shared" si="3"/>
        <v>54152.414638676375</v>
      </c>
      <c r="G27" s="9">
        <f t="shared" si="4"/>
        <v>68461.58944710072</v>
      </c>
      <c r="H27" s="9">
        <f t="shared" si="5"/>
        <v>62768.639822316334</v>
      </c>
      <c r="I27" s="9">
        <f t="shared" si="6"/>
        <v>42808.187354838279</v>
      </c>
      <c r="J27" s="9">
        <f t="shared" si="7"/>
        <v>57331.069465462824</v>
      </c>
      <c r="K27" s="9">
        <f t="shared" si="8"/>
        <v>52841.056217030899</v>
      </c>
      <c r="L27" s="9">
        <f t="shared" si="9"/>
        <v>42125.341802407929</v>
      </c>
      <c r="M27" s="9">
        <f t="shared" si="10"/>
        <v>39155.144081320366</v>
      </c>
      <c r="N27" s="9">
        <f t="shared" si="11"/>
        <v>47152.572750118365</v>
      </c>
      <c r="O27" s="9">
        <f t="shared" si="12"/>
        <v>77305.906392508143</v>
      </c>
      <c r="P27" s="9">
        <f t="shared" si="13"/>
        <v>46741.623468635888</v>
      </c>
    </row>
    <row r="28" spans="2:16" x14ac:dyDescent="0.25">
      <c r="C28" s="9">
        <f t="shared" si="0"/>
        <v>28320.167827060715</v>
      </c>
      <c r="D28" s="9">
        <f t="shared" si="1"/>
        <v>16697.567771952643</v>
      </c>
      <c r="E28" s="9">
        <f t="shared" si="2"/>
        <v>41963.526540145031</v>
      </c>
      <c r="F28" s="9">
        <f t="shared" si="3"/>
        <v>45279.694587744147</v>
      </c>
      <c r="G28" s="9">
        <f t="shared" si="4"/>
        <v>47185.544665461122</v>
      </c>
      <c r="H28" s="9">
        <f t="shared" si="5"/>
        <v>51350.686753246751</v>
      </c>
      <c r="I28" s="9">
        <f t="shared" si="6"/>
        <v>35983.53290686736</v>
      </c>
      <c r="J28" s="9">
        <f t="shared" si="7"/>
        <v>55830.136909258792</v>
      </c>
      <c r="K28" s="9">
        <f t="shared" si="8"/>
        <v>53396.141054125779</v>
      </c>
      <c r="L28" s="9">
        <f t="shared" si="9"/>
        <v>75602.406840148702</v>
      </c>
      <c r="M28" s="9">
        <f t="shared" si="10"/>
        <v>37684.589958217468</v>
      </c>
      <c r="N28" s="9">
        <f t="shared" si="11"/>
        <v>42605.577872441128</v>
      </c>
      <c r="O28" s="9">
        <f t="shared" si="12"/>
        <v>71775.169611307414</v>
      </c>
      <c r="P28" s="9">
        <f t="shared" si="13"/>
        <v>41727.443828237781</v>
      </c>
    </row>
    <row r="31" spans="2:16" ht="15.75" thickBot="1" x14ac:dyDescent="0.3">
      <c r="B31" s="39" t="s">
        <v>67</v>
      </c>
      <c r="C31" s="23"/>
      <c r="D31" s="23"/>
      <c r="E31" s="23"/>
    </row>
    <row r="32" spans="2:16" ht="26.25" x14ac:dyDescent="0.25">
      <c r="B32" s="43" t="s">
        <v>72</v>
      </c>
      <c r="C32" s="45" t="s">
        <v>22</v>
      </c>
      <c r="F32" s="43" t="s">
        <v>72</v>
      </c>
      <c r="G32" s="46" t="s">
        <v>70</v>
      </c>
      <c r="J32" s="43" t="s">
        <v>72</v>
      </c>
      <c r="K32" s="44" t="s">
        <v>30</v>
      </c>
    </row>
    <row r="33" spans="2:11" x14ac:dyDescent="0.25">
      <c r="B33" s="38" t="s">
        <v>83</v>
      </c>
      <c r="C33" s="36">
        <v>0.68537203782096001</v>
      </c>
      <c r="F33" s="38" t="s">
        <v>83</v>
      </c>
      <c r="G33" s="64">
        <v>45279.694587744147</v>
      </c>
      <c r="J33" s="38" t="s">
        <v>0</v>
      </c>
      <c r="K33" s="37">
        <v>19607372</v>
      </c>
    </row>
    <row r="34" spans="2:11" x14ac:dyDescent="0.25">
      <c r="B34" s="34" t="s">
        <v>76</v>
      </c>
      <c r="C34" s="30">
        <v>0.83355161012976742</v>
      </c>
      <c r="F34" s="34" t="s">
        <v>76</v>
      </c>
      <c r="G34" s="59">
        <v>45680.042517378468</v>
      </c>
      <c r="J34" s="34" t="s">
        <v>73</v>
      </c>
      <c r="K34" s="31">
        <v>697794</v>
      </c>
    </row>
    <row r="35" spans="2:11" x14ac:dyDescent="0.25">
      <c r="B35" s="32" t="s">
        <v>81</v>
      </c>
      <c r="C35" s="30">
        <v>0.9572859047376121</v>
      </c>
      <c r="F35" s="32" t="s">
        <v>81</v>
      </c>
      <c r="G35" s="59">
        <v>46563.790550892998</v>
      </c>
      <c r="J35" s="34" t="s">
        <v>74</v>
      </c>
      <c r="K35" s="31">
        <v>160814</v>
      </c>
    </row>
    <row r="36" spans="2:11" x14ac:dyDescent="0.25">
      <c r="B36" s="34" t="s">
        <v>79</v>
      </c>
      <c r="C36" s="30">
        <v>0.96854290556336842</v>
      </c>
      <c r="F36" s="34" t="s">
        <v>82</v>
      </c>
      <c r="G36" s="59">
        <v>54152.414638676375</v>
      </c>
      <c r="J36" s="34" t="s">
        <v>75</v>
      </c>
      <c r="K36" s="31">
        <v>635843</v>
      </c>
    </row>
    <row r="37" spans="2:11" x14ac:dyDescent="0.25">
      <c r="B37" s="32" t="s">
        <v>80</v>
      </c>
      <c r="C37" s="30">
        <v>0.97204204215780221</v>
      </c>
      <c r="F37" s="34" t="s">
        <v>78</v>
      </c>
      <c r="G37" s="59">
        <v>58718.453784392193</v>
      </c>
      <c r="J37" s="34" t="s">
        <v>76</v>
      </c>
      <c r="K37" s="31">
        <v>215065</v>
      </c>
    </row>
    <row r="38" spans="2:11" x14ac:dyDescent="0.25">
      <c r="B38" s="34" t="s">
        <v>82</v>
      </c>
      <c r="C38" s="30">
        <v>0.99148747253797309</v>
      </c>
      <c r="F38" s="34" t="s">
        <v>79</v>
      </c>
      <c r="G38" s="59">
        <v>60024.73118644589</v>
      </c>
      <c r="J38" s="34" t="s">
        <v>77</v>
      </c>
      <c r="K38" s="31">
        <v>430527</v>
      </c>
    </row>
    <row r="39" spans="2:11" x14ac:dyDescent="0.25">
      <c r="B39" s="34" t="s">
        <v>0</v>
      </c>
      <c r="C39" s="30">
        <v>1</v>
      </c>
      <c r="F39" s="34" t="s">
        <v>75</v>
      </c>
      <c r="G39" s="59">
        <v>61886.282926760221</v>
      </c>
      <c r="J39" s="34" t="s">
        <v>78</v>
      </c>
      <c r="K39" s="31">
        <v>589487</v>
      </c>
    </row>
    <row r="40" spans="2:11" x14ac:dyDescent="0.25">
      <c r="B40" s="34" t="s">
        <v>78</v>
      </c>
      <c r="C40" s="30">
        <v>1.0077138726980917</v>
      </c>
      <c r="F40" s="34" t="s">
        <v>0</v>
      </c>
      <c r="G40" s="59">
        <v>69270.258905068971</v>
      </c>
      <c r="J40" s="34" t="s">
        <v>79</v>
      </c>
      <c r="K40" s="31">
        <v>715827</v>
      </c>
    </row>
    <row r="41" spans="2:11" x14ac:dyDescent="0.25">
      <c r="B41" s="34" t="s">
        <v>75</v>
      </c>
      <c r="C41" s="30">
        <v>1.0897452525319939</v>
      </c>
      <c r="F41" s="32" t="s">
        <v>80</v>
      </c>
      <c r="G41" s="59">
        <v>73500.87738519127</v>
      </c>
      <c r="J41" s="32" t="s">
        <v>80</v>
      </c>
      <c r="K41" s="31">
        <v>777663</v>
      </c>
    </row>
    <row r="42" spans="2:11" x14ac:dyDescent="0.25">
      <c r="B42" s="34" t="s">
        <v>77</v>
      </c>
      <c r="C42" s="30">
        <v>1.1820348389255573</v>
      </c>
      <c r="F42" s="34" t="s">
        <v>77</v>
      </c>
      <c r="G42" s="59">
        <v>73991.834574835026</v>
      </c>
      <c r="J42" s="32" t="s">
        <v>81</v>
      </c>
      <c r="K42" s="31">
        <v>262374</v>
      </c>
    </row>
    <row r="43" spans="2:11" x14ac:dyDescent="0.25">
      <c r="B43" s="34" t="s">
        <v>73</v>
      </c>
      <c r="C43" s="30">
        <v>1.3288706286898686</v>
      </c>
      <c r="F43" s="34" t="s">
        <v>73</v>
      </c>
      <c r="G43" s="59">
        <v>81958.583316852819</v>
      </c>
      <c r="J43" s="34" t="s">
        <v>82</v>
      </c>
      <c r="K43" s="31">
        <v>393041</v>
      </c>
    </row>
    <row r="44" spans="2:11" ht="15.75" thickBot="1" x14ac:dyDescent="0.3">
      <c r="B44" s="42" t="s">
        <v>74</v>
      </c>
      <c r="C44" s="27">
        <v>1.5385647743680038</v>
      </c>
      <c r="F44" s="42" t="s">
        <v>74</v>
      </c>
      <c r="G44" s="61">
        <v>108225.23055206636</v>
      </c>
      <c r="J44" s="42" t="s">
        <v>83</v>
      </c>
      <c r="K44" s="28">
        <v>67070</v>
      </c>
    </row>
    <row r="46" spans="2:11" ht="15.75" thickBot="1" x14ac:dyDescent="0.3">
      <c r="B46" s="39" t="s">
        <v>68</v>
      </c>
      <c r="C46" s="23"/>
      <c r="K46" s="23"/>
    </row>
    <row r="47" spans="2:11" ht="26.25" x14ac:dyDescent="0.25">
      <c r="B47" s="43" t="s">
        <v>72</v>
      </c>
      <c r="C47" s="45" t="s">
        <v>22</v>
      </c>
      <c r="F47" s="43" t="s">
        <v>72</v>
      </c>
      <c r="G47" s="44" t="s">
        <v>71</v>
      </c>
      <c r="J47" s="43" t="s">
        <v>72</v>
      </c>
      <c r="K47" s="44" t="s">
        <v>30</v>
      </c>
    </row>
    <row r="48" spans="2:11" x14ac:dyDescent="0.25">
      <c r="B48" s="38" t="s">
        <v>79</v>
      </c>
      <c r="C48" s="36">
        <v>0.73561761649166602</v>
      </c>
      <c r="F48" s="38" t="s">
        <v>76</v>
      </c>
      <c r="G48" s="35">
        <v>63042.126391205667</v>
      </c>
      <c r="J48" s="38" t="s">
        <v>0</v>
      </c>
      <c r="K48" s="37">
        <v>2756434</v>
      </c>
    </row>
    <row r="49" spans="2:11" x14ac:dyDescent="0.25">
      <c r="B49" s="32" t="s">
        <v>81</v>
      </c>
      <c r="C49" s="30">
        <v>0.85090503380005245</v>
      </c>
      <c r="F49" s="32" t="s">
        <v>81</v>
      </c>
      <c r="G49" s="29">
        <v>66611.229518697</v>
      </c>
      <c r="J49" s="34" t="s">
        <v>73</v>
      </c>
      <c r="K49" s="31">
        <v>176757</v>
      </c>
    </row>
    <row r="50" spans="2:11" x14ac:dyDescent="0.25">
      <c r="B50" s="32" t="s">
        <v>80</v>
      </c>
      <c r="C50" s="30">
        <v>0.85230250851989431</v>
      </c>
      <c r="F50" s="34" t="s">
        <v>78</v>
      </c>
      <c r="G50" s="29">
        <v>67109.743831640051</v>
      </c>
      <c r="J50" s="34" t="s">
        <v>74</v>
      </c>
      <c r="K50" s="31">
        <v>198144</v>
      </c>
    </row>
    <row r="51" spans="2:11" x14ac:dyDescent="0.25">
      <c r="B51" s="34" t="s">
        <v>78</v>
      </c>
      <c r="C51" s="30">
        <v>0.85458288207140831</v>
      </c>
      <c r="F51" s="34" t="s">
        <v>83</v>
      </c>
      <c r="G51" s="29">
        <v>71775.169611307414</v>
      </c>
      <c r="J51" s="34" t="s">
        <v>75</v>
      </c>
      <c r="K51" s="31">
        <v>98853</v>
      </c>
    </row>
    <row r="52" spans="2:11" x14ac:dyDescent="0.25">
      <c r="B52" s="34" t="s">
        <v>82</v>
      </c>
      <c r="C52" s="30">
        <v>0.8814131461260849</v>
      </c>
      <c r="F52" s="32" t="s">
        <v>80</v>
      </c>
      <c r="G52" s="29">
        <v>72520.455747042506</v>
      </c>
      <c r="J52" s="34" t="s">
        <v>76</v>
      </c>
      <c r="K52" s="31">
        <v>36569</v>
      </c>
    </row>
    <row r="53" spans="2:11" x14ac:dyDescent="0.25">
      <c r="B53" s="34" t="s">
        <v>0</v>
      </c>
      <c r="C53" s="30">
        <v>1</v>
      </c>
      <c r="F53" s="34" t="s">
        <v>75</v>
      </c>
      <c r="G53" s="29">
        <v>73229.997481108308</v>
      </c>
      <c r="J53" s="34" t="s">
        <v>77</v>
      </c>
      <c r="K53" s="31">
        <v>144023</v>
      </c>
    </row>
    <row r="54" spans="2:11" x14ac:dyDescent="0.25">
      <c r="B54" s="34" t="s">
        <v>76</v>
      </c>
      <c r="C54" s="30">
        <v>1.0082021776772279</v>
      </c>
      <c r="F54" s="34" t="s">
        <v>79</v>
      </c>
      <c r="G54" s="29">
        <v>74496.834936086147</v>
      </c>
      <c r="J54" s="34" t="s">
        <v>78</v>
      </c>
      <c r="K54" s="31">
        <v>70278</v>
      </c>
    </row>
    <row r="55" spans="2:11" x14ac:dyDescent="0.25">
      <c r="B55" s="34" t="s">
        <v>75</v>
      </c>
      <c r="C55" s="30">
        <v>1.2051378743155781</v>
      </c>
      <c r="F55" s="34" t="s">
        <v>82</v>
      </c>
      <c r="G55" s="29">
        <v>77305.906392508143</v>
      </c>
      <c r="J55" s="34" t="s">
        <v>79</v>
      </c>
      <c r="K55" s="31">
        <v>76431</v>
      </c>
    </row>
    <row r="56" spans="2:11" x14ac:dyDescent="0.25">
      <c r="B56" s="34" t="s">
        <v>83</v>
      </c>
      <c r="C56" s="30">
        <v>1.6868254848526063</v>
      </c>
      <c r="F56" s="34" t="s">
        <v>0</v>
      </c>
      <c r="G56" s="29">
        <v>77900.402573034575</v>
      </c>
      <c r="J56" s="32" t="s">
        <v>80</v>
      </c>
      <c r="K56" s="31">
        <v>95858</v>
      </c>
    </row>
    <row r="57" spans="2:11" x14ac:dyDescent="0.25">
      <c r="B57" s="34" t="s">
        <v>73</v>
      </c>
      <c r="C57" s="30">
        <v>2.3944395866722918</v>
      </c>
      <c r="F57" s="34" t="s">
        <v>73</v>
      </c>
      <c r="G57" s="29">
        <v>89055.617361688652</v>
      </c>
      <c r="J57" s="32" t="s">
        <v>81</v>
      </c>
      <c r="K57" s="31">
        <v>32786</v>
      </c>
    </row>
    <row r="58" spans="2:11" x14ac:dyDescent="0.25">
      <c r="B58" s="34" t="s">
        <v>77</v>
      </c>
      <c r="C58" s="30">
        <v>2.8127655056768042</v>
      </c>
      <c r="F58" s="34" t="s">
        <v>77</v>
      </c>
      <c r="G58" s="29">
        <v>97121.798997382357</v>
      </c>
      <c r="J58" s="34" t="s">
        <v>82</v>
      </c>
      <c r="K58" s="31">
        <v>49120</v>
      </c>
    </row>
    <row r="59" spans="2:11" ht="15.75" thickBot="1" x14ac:dyDescent="0.3">
      <c r="B59" s="42" t="s">
        <v>74</v>
      </c>
      <c r="C59" s="27">
        <v>13.484804262045717</v>
      </c>
      <c r="F59" s="42" t="s">
        <v>74</v>
      </c>
      <c r="G59" s="26">
        <v>107548.99981326712</v>
      </c>
      <c r="J59" s="42" t="s">
        <v>83</v>
      </c>
      <c r="K59" s="28">
        <v>23206</v>
      </c>
    </row>
    <row r="61" spans="2:11" ht="15.75" thickBot="1" x14ac:dyDescent="0.3">
      <c r="B61" s="39" t="s">
        <v>69</v>
      </c>
      <c r="C61" s="23"/>
      <c r="K61" s="23"/>
    </row>
    <row r="62" spans="2:11" ht="26.25" x14ac:dyDescent="0.25">
      <c r="B62" s="43" t="s">
        <v>72</v>
      </c>
      <c r="C62" s="45" t="s">
        <v>22</v>
      </c>
      <c r="F62" s="43" t="s">
        <v>72</v>
      </c>
      <c r="G62" s="44" t="s">
        <v>71</v>
      </c>
      <c r="J62" s="43" t="s">
        <v>72</v>
      </c>
      <c r="K62" s="44" t="s">
        <v>30</v>
      </c>
    </row>
    <row r="63" spans="2:11" x14ac:dyDescent="0.25">
      <c r="B63" s="38" t="s">
        <v>74</v>
      </c>
      <c r="C63" s="36">
        <v>1.6696196102538648E-2</v>
      </c>
      <c r="F63" s="38" t="s">
        <v>83</v>
      </c>
      <c r="G63" s="35">
        <v>55830.136909258792</v>
      </c>
      <c r="J63" s="38" t="s">
        <v>0</v>
      </c>
      <c r="K63" s="37">
        <v>12291676</v>
      </c>
    </row>
    <row r="64" spans="2:11" x14ac:dyDescent="0.25">
      <c r="B64" s="34" t="s">
        <v>77</v>
      </c>
      <c r="C64" s="30">
        <v>0.45441805111669159</v>
      </c>
      <c r="F64" s="34" t="s">
        <v>75</v>
      </c>
      <c r="G64" s="29">
        <v>55974.382040190081</v>
      </c>
      <c r="J64" s="34" t="s">
        <v>73</v>
      </c>
      <c r="K64" s="31">
        <v>232652</v>
      </c>
    </row>
    <row r="65" spans="2:11" x14ac:dyDescent="0.25">
      <c r="B65" s="34" t="s">
        <v>73</v>
      </c>
      <c r="C65" s="30">
        <v>0.70675769640663577</v>
      </c>
      <c r="F65" s="34" t="s">
        <v>78</v>
      </c>
      <c r="G65" s="29">
        <v>56578.098418757996</v>
      </c>
      <c r="J65" s="34" t="s">
        <v>74</v>
      </c>
      <c r="K65" s="31">
        <v>1094</v>
      </c>
    </row>
    <row r="66" spans="2:11" x14ac:dyDescent="0.25">
      <c r="B66" s="34" t="s">
        <v>83</v>
      </c>
      <c r="C66" s="30">
        <v>0.77676114484218062</v>
      </c>
      <c r="F66" s="32" t="s">
        <v>81</v>
      </c>
      <c r="G66" s="29">
        <v>56617.009527039918</v>
      </c>
      <c r="J66" s="34" t="s">
        <v>75</v>
      </c>
      <c r="K66" s="31">
        <v>375416</v>
      </c>
    </row>
    <row r="67" spans="2:11" x14ac:dyDescent="0.25">
      <c r="B67" s="34" t="s">
        <v>0</v>
      </c>
      <c r="C67" s="30">
        <v>1</v>
      </c>
      <c r="F67" s="34" t="s">
        <v>76</v>
      </c>
      <c r="G67" s="29">
        <v>56710.688789906562</v>
      </c>
      <c r="J67" s="34" t="s">
        <v>76</v>
      </c>
      <c r="K67" s="31">
        <v>241345</v>
      </c>
    </row>
    <row r="68" spans="2:11" x14ac:dyDescent="0.25">
      <c r="B68" s="34" t="s">
        <v>75</v>
      </c>
      <c r="C68" s="30">
        <v>1.0263515765309508</v>
      </c>
      <c r="F68" s="34" t="s">
        <v>82</v>
      </c>
      <c r="G68" s="29">
        <v>57331.069465462824</v>
      </c>
      <c r="J68" s="34" t="s">
        <v>77</v>
      </c>
      <c r="K68" s="31">
        <v>103757</v>
      </c>
    </row>
    <row r="69" spans="2:11" x14ac:dyDescent="0.25">
      <c r="B69" s="32" t="s">
        <v>80</v>
      </c>
      <c r="C69" s="30">
        <v>1.131470599568938</v>
      </c>
      <c r="F69" s="34" t="s">
        <v>73</v>
      </c>
      <c r="G69" s="29">
        <v>57777.97907604491</v>
      </c>
      <c r="J69" s="34" t="s">
        <v>78</v>
      </c>
      <c r="K69" s="31">
        <v>461030</v>
      </c>
    </row>
    <row r="70" spans="2:11" x14ac:dyDescent="0.25">
      <c r="B70" s="34" t="s">
        <v>78</v>
      </c>
      <c r="C70" s="30">
        <v>1.2571887220515054</v>
      </c>
      <c r="F70" s="34" t="s">
        <v>79</v>
      </c>
      <c r="G70" s="29">
        <v>58189.643312074055</v>
      </c>
      <c r="J70" s="34" t="s">
        <v>79</v>
      </c>
      <c r="K70" s="31">
        <v>685975</v>
      </c>
    </row>
    <row r="71" spans="2:11" x14ac:dyDescent="0.25">
      <c r="B71" s="34" t="s">
        <v>82</v>
      </c>
      <c r="C71" s="30">
        <v>1.337500182005757</v>
      </c>
      <c r="F71" s="32" t="s">
        <v>80</v>
      </c>
      <c r="G71" s="29">
        <v>59548.552307795333</v>
      </c>
      <c r="J71" s="32" t="s">
        <v>80</v>
      </c>
      <c r="K71" s="31">
        <v>567468</v>
      </c>
    </row>
    <row r="72" spans="2:11" x14ac:dyDescent="0.25">
      <c r="B72" s="32" t="s">
        <v>81</v>
      </c>
      <c r="C72" s="30">
        <v>1.3726955948639592</v>
      </c>
      <c r="F72" s="34" t="s">
        <v>0</v>
      </c>
      <c r="G72" s="29">
        <v>64305.243766269137</v>
      </c>
      <c r="J72" s="32" t="s">
        <v>81</v>
      </c>
      <c r="K72" s="31">
        <v>235855</v>
      </c>
    </row>
    <row r="73" spans="2:11" x14ac:dyDescent="0.25">
      <c r="B73" s="34" t="s">
        <v>79</v>
      </c>
      <c r="C73" s="30">
        <v>1.4805646019684251</v>
      </c>
      <c r="F73" s="34" t="s">
        <v>77</v>
      </c>
      <c r="G73" s="29">
        <v>73363.188488487518</v>
      </c>
      <c r="J73" s="34" t="s">
        <v>82</v>
      </c>
      <c r="K73" s="31">
        <v>332381</v>
      </c>
    </row>
    <row r="74" spans="2:11" ht="15.75" thickBot="1" x14ac:dyDescent="0.3">
      <c r="B74" s="42" t="s">
        <v>76</v>
      </c>
      <c r="C74" s="27">
        <v>1.4921392235384714</v>
      </c>
      <c r="F74" s="42" t="s">
        <v>74</v>
      </c>
      <c r="G74" s="26">
        <v>95840.042047531999</v>
      </c>
      <c r="J74" s="42" t="s">
        <v>83</v>
      </c>
      <c r="K74" s="28">
        <v>47652</v>
      </c>
    </row>
  </sheetData>
  <autoFilter ref="F62:G74">
    <sortState ref="F63:G74">
      <sortCondition ref="G62:G74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N249"/>
  <sheetViews>
    <sheetView topLeftCell="A72" workbookViewId="0">
      <selection activeCell="M135" sqref="M135"/>
    </sheetView>
  </sheetViews>
  <sheetFormatPr defaultColWidth="8.85546875" defaultRowHeight="15" x14ac:dyDescent="0.25"/>
  <cols>
    <col min="2" max="2" width="32.140625" bestFit="1" customWidth="1"/>
    <col min="3" max="3" width="14" customWidth="1"/>
    <col min="5" max="5" width="12" bestFit="1" customWidth="1"/>
  </cols>
  <sheetData>
    <row r="2" spans="2:13" ht="15.75" thickBot="1" x14ac:dyDescent="0.3">
      <c r="B2" s="39" t="s">
        <v>142</v>
      </c>
      <c r="C2" s="23"/>
      <c r="D2" s="23"/>
      <c r="E2" s="23"/>
      <c r="F2" s="23"/>
    </row>
    <row r="3" spans="2:13" x14ac:dyDescent="0.25">
      <c r="B3" s="55" t="s">
        <v>72</v>
      </c>
      <c r="C3" s="141" t="s">
        <v>30</v>
      </c>
      <c r="D3" s="142" t="s">
        <v>22</v>
      </c>
      <c r="E3" s="58" t="s">
        <v>70</v>
      </c>
    </row>
    <row r="4" spans="2:13" x14ac:dyDescent="0.25">
      <c r="B4" s="38" t="s">
        <v>5</v>
      </c>
      <c r="C4" s="106">
        <v>16869852</v>
      </c>
      <c r="D4" s="143">
        <v>1</v>
      </c>
      <c r="E4" s="64">
        <v>49574.423798738717</v>
      </c>
      <c r="F4" s="20"/>
      <c r="G4" s="20"/>
      <c r="H4" s="20"/>
      <c r="I4" s="20"/>
      <c r="J4" s="20"/>
      <c r="K4" s="20"/>
      <c r="L4" s="20"/>
      <c r="M4" s="20"/>
    </row>
    <row r="5" spans="2:13" x14ac:dyDescent="0.25">
      <c r="B5" s="34" t="s">
        <v>1</v>
      </c>
      <c r="C5" s="106">
        <v>607392</v>
      </c>
      <c r="D5" s="143">
        <v>1.3237682680538552</v>
      </c>
      <c r="E5" s="59">
        <v>60083.305535798958</v>
      </c>
      <c r="F5" s="9"/>
      <c r="G5" s="9"/>
      <c r="H5" s="9"/>
      <c r="I5" s="9"/>
      <c r="J5" s="9"/>
      <c r="K5" s="9"/>
      <c r="L5" s="9"/>
      <c r="M5" s="9"/>
    </row>
    <row r="6" spans="2:13" x14ac:dyDescent="0.25">
      <c r="B6" s="34" t="s">
        <v>33</v>
      </c>
      <c r="C6" s="106">
        <v>141848</v>
      </c>
      <c r="D6" s="143">
        <v>1.6573533051892642</v>
      </c>
      <c r="E6" s="59">
        <v>78127.578760363205</v>
      </c>
      <c r="F6" s="15"/>
      <c r="G6" s="15"/>
      <c r="H6" s="15"/>
      <c r="I6" s="15"/>
      <c r="J6" s="15"/>
      <c r="K6" s="15"/>
      <c r="L6" s="15"/>
      <c r="M6" s="15"/>
    </row>
    <row r="7" spans="2:13" x14ac:dyDescent="0.25">
      <c r="B7" s="34" t="s">
        <v>34</v>
      </c>
      <c r="C7" s="106">
        <v>535093</v>
      </c>
      <c r="D7" s="143">
        <v>1.0612847632474345</v>
      </c>
      <c r="E7" s="59">
        <v>47044.739103296066</v>
      </c>
    </row>
    <row r="8" spans="2:13" x14ac:dyDescent="0.25">
      <c r="B8" s="34" t="s">
        <v>35</v>
      </c>
      <c r="C8" s="106">
        <v>171856</v>
      </c>
      <c r="D8" s="143">
        <v>0.76242570332332982</v>
      </c>
      <c r="E8" s="59">
        <v>35403.137341727961</v>
      </c>
    </row>
    <row r="9" spans="2:13" x14ac:dyDescent="0.25">
      <c r="B9" s="34" t="s">
        <v>36</v>
      </c>
      <c r="C9" s="106">
        <v>383450</v>
      </c>
      <c r="D9" s="143">
        <v>1.1974474548466705</v>
      </c>
      <c r="E9" s="59">
        <v>53577.369810927106</v>
      </c>
    </row>
    <row r="10" spans="2:13" x14ac:dyDescent="0.25">
      <c r="B10" s="34" t="s">
        <v>37</v>
      </c>
      <c r="C10" s="106">
        <v>447782</v>
      </c>
      <c r="D10" s="143">
        <v>0.90551641647390579</v>
      </c>
      <c r="E10" s="59">
        <v>42639.795286545683</v>
      </c>
    </row>
    <row r="11" spans="2:13" x14ac:dyDescent="0.25">
      <c r="B11" s="34" t="s">
        <v>38</v>
      </c>
      <c r="C11" s="106">
        <v>643266</v>
      </c>
      <c r="D11" s="143">
        <v>0.945027698821995</v>
      </c>
      <c r="E11" s="59">
        <v>44244.485007757292</v>
      </c>
    </row>
    <row r="12" spans="2:13" x14ac:dyDescent="0.25">
      <c r="B12" s="32" t="s">
        <v>39</v>
      </c>
      <c r="C12" s="106">
        <v>656327</v>
      </c>
      <c r="D12" s="143">
        <v>0.92193059607327721</v>
      </c>
      <c r="E12" s="59">
        <v>51536.756145945539</v>
      </c>
    </row>
    <row r="13" spans="2:13" x14ac:dyDescent="0.25">
      <c r="B13" s="32" t="s">
        <v>40</v>
      </c>
      <c r="C13" s="106">
        <v>203537</v>
      </c>
      <c r="D13" s="143">
        <v>0.87258917851950579</v>
      </c>
      <c r="E13" s="59">
        <v>35452.154139050886</v>
      </c>
    </row>
    <row r="14" spans="2:13" x14ac:dyDescent="0.25">
      <c r="B14" s="34" t="s">
        <v>41</v>
      </c>
      <c r="C14" s="106">
        <v>311878</v>
      </c>
      <c r="D14" s="143">
        <v>0.90575762489566436</v>
      </c>
      <c r="E14" s="59">
        <v>37402.588355061918</v>
      </c>
    </row>
    <row r="15" spans="2:13" ht="15.75" thickBot="1" x14ac:dyDescent="0.3">
      <c r="B15" s="42" t="s">
        <v>42</v>
      </c>
      <c r="C15" s="107">
        <v>58565</v>
      </c>
      <c r="D15" s="144">
        <v>0.65684918033293338</v>
      </c>
      <c r="E15" s="61">
        <v>30630.358917442158</v>
      </c>
    </row>
    <row r="16" spans="2:13" x14ac:dyDescent="0.25">
      <c r="B16" s="24" t="s">
        <v>25</v>
      </c>
      <c r="C16" s="25"/>
      <c r="D16" s="25"/>
      <c r="E16" s="25"/>
      <c r="F16" s="25"/>
    </row>
    <row r="17" spans="2:13" x14ac:dyDescent="0.25">
      <c r="B17" s="24" t="s">
        <v>23</v>
      </c>
      <c r="C17" s="23"/>
      <c r="D17" s="23"/>
      <c r="E17" s="23"/>
      <c r="F17" s="23"/>
    </row>
    <row r="18" spans="2:13" x14ac:dyDescent="0.25">
      <c r="B18" s="23"/>
      <c r="C18" s="23"/>
      <c r="D18" s="23"/>
      <c r="E18" s="23"/>
      <c r="F18" s="23"/>
    </row>
    <row r="19" spans="2:13" ht="15.75" thickBot="1" x14ac:dyDescent="0.3">
      <c r="B19" s="39" t="s">
        <v>143</v>
      </c>
      <c r="C19" s="23"/>
      <c r="D19" s="23"/>
      <c r="E19" s="23"/>
      <c r="F19" s="23"/>
    </row>
    <row r="20" spans="2:13" x14ac:dyDescent="0.25">
      <c r="B20" s="68" t="s">
        <v>72</v>
      </c>
      <c r="C20" s="69" t="s">
        <v>30</v>
      </c>
      <c r="D20" s="70" t="s">
        <v>22</v>
      </c>
      <c r="E20" s="113" t="s">
        <v>71</v>
      </c>
    </row>
    <row r="21" spans="2:13" x14ac:dyDescent="0.25">
      <c r="B21" s="38" t="s">
        <v>5</v>
      </c>
      <c r="C21" s="106">
        <v>2733675</v>
      </c>
      <c r="D21" s="36">
        <v>1</v>
      </c>
      <c r="E21" s="64">
        <v>59863.578387701535</v>
      </c>
      <c r="F21" s="20"/>
      <c r="G21" s="20"/>
      <c r="H21" s="20"/>
      <c r="I21" s="20"/>
      <c r="J21" s="20"/>
      <c r="K21" s="20"/>
      <c r="L21" s="20"/>
      <c r="M21" s="20"/>
    </row>
    <row r="22" spans="2:13" x14ac:dyDescent="0.25">
      <c r="B22" s="34" t="s">
        <v>1</v>
      </c>
      <c r="C22" s="106">
        <v>151945</v>
      </c>
      <c r="D22" s="30">
        <v>2.0435896941112297</v>
      </c>
      <c r="E22" s="59">
        <v>68258.077699167465</v>
      </c>
      <c r="F22" s="9"/>
      <c r="G22" s="9"/>
      <c r="H22" s="9"/>
      <c r="I22" s="9"/>
      <c r="J22" s="9"/>
      <c r="K22" s="9"/>
      <c r="L22" s="9"/>
      <c r="M22" s="9"/>
    </row>
    <row r="23" spans="2:13" x14ac:dyDescent="0.25">
      <c r="B23" s="34" t="s">
        <v>33</v>
      </c>
      <c r="C23" s="106">
        <v>193712</v>
      </c>
      <c r="D23" s="30">
        <v>13.967310841154138</v>
      </c>
      <c r="E23" s="59">
        <v>80255.492029404471</v>
      </c>
      <c r="F23" s="15"/>
      <c r="G23" s="15"/>
      <c r="H23" s="15"/>
      <c r="I23" s="15"/>
      <c r="J23" s="15"/>
      <c r="K23" s="15"/>
      <c r="L23" s="15"/>
      <c r="M23" s="15"/>
    </row>
    <row r="24" spans="2:13" x14ac:dyDescent="0.25">
      <c r="B24" s="34" t="s">
        <v>34</v>
      </c>
      <c r="C24" s="106">
        <v>94046</v>
      </c>
      <c r="D24" s="30">
        <v>1.1510849604293922</v>
      </c>
      <c r="E24" s="59">
        <v>58954.044393169301</v>
      </c>
    </row>
    <row r="25" spans="2:13" x14ac:dyDescent="0.25">
      <c r="B25" s="34" t="s">
        <v>35</v>
      </c>
      <c r="C25" s="106">
        <v>37293</v>
      </c>
      <c r="D25" s="30">
        <v>1.0209971796816824</v>
      </c>
      <c r="E25" s="59">
        <v>50223.800686455907</v>
      </c>
    </row>
    <row r="26" spans="2:13" x14ac:dyDescent="0.25">
      <c r="B26" s="34" t="s">
        <v>36</v>
      </c>
      <c r="C26" s="106">
        <v>125812</v>
      </c>
      <c r="D26" s="30">
        <v>2.4245669498726028</v>
      </c>
      <c r="E26" s="59">
        <v>74740.721282548562</v>
      </c>
    </row>
    <row r="27" spans="2:13" x14ac:dyDescent="0.25">
      <c r="B27" s="34" t="s">
        <v>37</v>
      </c>
      <c r="C27" s="106">
        <v>61631</v>
      </c>
      <c r="D27" s="30">
        <v>0.76911857895419422</v>
      </c>
      <c r="E27" s="59">
        <v>52287.732667001997</v>
      </c>
    </row>
    <row r="28" spans="2:13" x14ac:dyDescent="0.25">
      <c r="B28" s="34" t="s">
        <v>38</v>
      </c>
      <c r="C28" s="106">
        <v>76892</v>
      </c>
      <c r="D28" s="30">
        <v>0.6971070732333654</v>
      </c>
      <c r="E28" s="59">
        <v>59357.557964417625</v>
      </c>
    </row>
    <row r="29" spans="2:13" x14ac:dyDescent="0.25">
      <c r="B29" s="32" t="s">
        <v>39</v>
      </c>
      <c r="C29" s="106">
        <v>105874</v>
      </c>
      <c r="D29" s="30">
        <v>0.91776537810221104</v>
      </c>
      <c r="E29" s="59">
        <v>56706.819152955402</v>
      </c>
    </row>
    <row r="30" spans="2:13" x14ac:dyDescent="0.25">
      <c r="B30" s="32" t="s">
        <v>40</v>
      </c>
      <c r="C30" s="106">
        <v>28658</v>
      </c>
      <c r="D30" s="30">
        <v>0.75818768058216945</v>
      </c>
      <c r="E30" s="59">
        <v>52856.321271547211</v>
      </c>
    </row>
    <row r="31" spans="2:13" x14ac:dyDescent="0.25">
      <c r="B31" s="34" t="s">
        <v>41</v>
      </c>
      <c r="C31" s="106">
        <v>49272</v>
      </c>
      <c r="D31" s="30">
        <v>0.88306330975315572</v>
      </c>
      <c r="E31" s="59">
        <v>57371.324545380747</v>
      </c>
    </row>
    <row r="32" spans="2:13" ht="15.75" thickBot="1" x14ac:dyDescent="0.3">
      <c r="B32" s="42" t="s">
        <v>42</v>
      </c>
      <c r="C32" s="107">
        <v>21931</v>
      </c>
      <c r="D32" s="27">
        <v>1.5179250951461203</v>
      </c>
      <c r="E32" s="61">
        <v>56909.641876795402</v>
      </c>
    </row>
    <row r="33" spans="2:13" x14ac:dyDescent="0.25">
      <c r="B33" s="24" t="s">
        <v>25</v>
      </c>
      <c r="C33" s="25"/>
      <c r="D33" s="25"/>
      <c r="E33" s="25"/>
      <c r="F33" s="25"/>
    </row>
    <row r="34" spans="2:13" x14ac:dyDescent="0.25">
      <c r="B34" s="24" t="s">
        <v>23</v>
      </c>
      <c r="C34" s="23"/>
      <c r="D34" s="23"/>
      <c r="E34" s="23"/>
      <c r="F34" s="23"/>
    </row>
    <row r="35" spans="2:13" x14ac:dyDescent="0.25">
      <c r="B35" s="24"/>
      <c r="C35" s="23"/>
      <c r="D35" s="23"/>
      <c r="E35" s="23"/>
      <c r="F35" s="23"/>
    </row>
    <row r="36" spans="2:13" ht="15.75" thickBot="1" x14ac:dyDescent="0.3">
      <c r="B36" s="39" t="s">
        <v>144</v>
      </c>
      <c r="C36" s="23"/>
      <c r="D36" s="23"/>
      <c r="E36" s="23"/>
      <c r="F36" s="23"/>
    </row>
    <row r="37" spans="2:13" x14ac:dyDescent="0.25">
      <c r="B37" s="71" t="s">
        <v>72</v>
      </c>
      <c r="C37" s="72" t="s">
        <v>30</v>
      </c>
      <c r="D37" s="73" t="s">
        <v>22</v>
      </c>
      <c r="E37" s="114" t="s">
        <v>71</v>
      </c>
    </row>
    <row r="38" spans="2:13" x14ac:dyDescent="0.25">
      <c r="B38" s="38" t="s">
        <v>5</v>
      </c>
      <c r="C38" s="106">
        <v>14190394</v>
      </c>
      <c r="D38" s="36">
        <v>1</v>
      </c>
      <c r="E38" s="145">
        <v>49286.593887949835</v>
      </c>
      <c r="F38" s="20"/>
      <c r="G38" s="20"/>
      <c r="H38" s="20"/>
      <c r="I38" s="20"/>
      <c r="J38" s="20"/>
      <c r="K38" s="20"/>
      <c r="L38" s="20"/>
      <c r="M38" s="20"/>
    </row>
    <row r="39" spans="2:13" x14ac:dyDescent="0.25">
      <c r="B39" s="34" t="s">
        <v>1</v>
      </c>
      <c r="C39" s="106">
        <v>295712</v>
      </c>
      <c r="D39" s="30">
        <v>0.76617621567244454</v>
      </c>
      <c r="E39" s="145">
        <v>43717.65409925874</v>
      </c>
      <c r="F39" s="9"/>
      <c r="G39" s="9"/>
      <c r="H39" s="9"/>
      <c r="I39" s="9"/>
      <c r="J39" s="9"/>
      <c r="K39" s="9"/>
      <c r="L39" s="9"/>
      <c r="M39" s="9"/>
    </row>
    <row r="40" spans="2:13" x14ac:dyDescent="0.25">
      <c r="B40" s="34" t="s">
        <v>33</v>
      </c>
      <c r="C40" s="106">
        <v>2107</v>
      </c>
      <c r="D40" s="30">
        <v>2.9266664978328749E-2</v>
      </c>
      <c r="E40" s="145">
        <v>75770.453251067869</v>
      </c>
      <c r="F40" s="15"/>
      <c r="G40" s="15"/>
      <c r="H40" s="15"/>
      <c r="I40" s="15"/>
      <c r="J40" s="15"/>
      <c r="K40" s="15"/>
      <c r="L40" s="15"/>
      <c r="M40" s="15"/>
    </row>
    <row r="41" spans="2:13" x14ac:dyDescent="0.25">
      <c r="B41" s="34" t="s">
        <v>34</v>
      </c>
      <c r="C41" s="106">
        <v>449805</v>
      </c>
      <c r="D41" s="30">
        <v>1.0605807905391367</v>
      </c>
      <c r="E41" s="145">
        <v>42212.535007392093</v>
      </c>
    </row>
    <row r="42" spans="2:13" x14ac:dyDescent="0.25">
      <c r="B42" s="34" t="s">
        <v>35</v>
      </c>
      <c r="C42" s="106">
        <v>262098</v>
      </c>
      <c r="D42" s="30">
        <v>1.3823351627025344</v>
      </c>
      <c r="E42" s="145">
        <v>44038.104647879802</v>
      </c>
    </row>
    <row r="43" spans="2:13" x14ac:dyDescent="0.25">
      <c r="B43" s="34" t="s">
        <v>36</v>
      </c>
      <c r="C43" s="106">
        <v>140499</v>
      </c>
      <c r="D43" s="30">
        <v>0.52160023080704654</v>
      </c>
      <c r="E43" s="145">
        <v>54525.93805649862</v>
      </c>
    </row>
    <row r="44" spans="2:13" x14ac:dyDescent="0.25">
      <c r="B44" s="34" t="s">
        <v>37</v>
      </c>
      <c r="C44" s="106">
        <v>569146</v>
      </c>
      <c r="D44" s="30">
        <v>1.3682649529763833</v>
      </c>
      <c r="E44" s="145">
        <v>42707.699570936107</v>
      </c>
    </row>
    <row r="45" spans="2:13" x14ac:dyDescent="0.25">
      <c r="B45" s="34" t="s">
        <v>38</v>
      </c>
      <c r="C45" s="106">
        <v>811894</v>
      </c>
      <c r="D45" s="30">
        <v>1.417979953667537</v>
      </c>
      <c r="E45" s="145">
        <v>48208.297068336506</v>
      </c>
    </row>
    <row r="46" spans="2:13" x14ac:dyDescent="0.25">
      <c r="B46" s="32" t="s">
        <v>39</v>
      </c>
      <c r="C46" s="106">
        <v>682283</v>
      </c>
      <c r="D46" s="30">
        <v>1.1393556923616377</v>
      </c>
      <c r="E46" s="145">
        <v>47290.148646529371</v>
      </c>
    </row>
    <row r="47" spans="2:13" x14ac:dyDescent="0.25">
      <c r="B47" s="32" t="s">
        <v>40</v>
      </c>
      <c r="C47" s="106">
        <v>262714</v>
      </c>
      <c r="D47" s="30">
        <v>1.3389565658125324</v>
      </c>
      <c r="E47" s="145">
        <v>42241.748551656936</v>
      </c>
    </row>
    <row r="48" spans="2:13" x14ac:dyDescent="0.25">
      <c r="B48" s="34" t="s">
        <v>41</v>
      </c>
      <c r="C48" s="106">
        <v>408292</v>
      </c>
      <c r="D48" s="30">
        <v>1.4096618526463716</v>
      </c>
      <c r="E48" s="145">
        <v>42848.275790365718</v>
      </c>
    </row>
    <row r="49" spans="2:14" ht="15.75" thickBot="1" x14ac:dyDescent="0.3">
      <c r="B49" s="42" t="s">
        <v>42</v>
      </c>
      <c r="C49" s="107">
        <v>62182</v>
      </c>
      <c r="D49" s="27">
        <v>0.829104017763996</v>
      </c>
      <c r="E49" s="146">
        <v>43046.0160657425</v>
      </c>
    </row>
    <row r="50" spans="2:14" x14ac:dyDescent="0.25">
      <c r="B50" s="24" t="s">
        <v>25</v>
      </c>
      <c r="C50" s="25"/>
      <c r="D50" s="25"/>
      <c r="E50" s="25"/>
      <c r="F50" s="25"/>
    </row>
    <row r="51" spans="2:14" x14ac:dyDescent="0.25">
      <c r="B51" s="24" t="s">
        <v>23</v>
      </c>
      <c r="C51" s="23"/>
      <c r="D51" s="23"/>
      <c r="E51" s="23"/>
      <c r="F51" s="23"/>
    </row>
    <row r="52" spans="2:14" x14ac:dyDescent="0.25">
      <c r="B52" s="24"/>
      <c r="C52" s="23"/>
      <c r="D52" s="23"/>
      <c r="E52" s="23"/>
      <c r="F52" s="23"/>
    </row>
    <row r="53" spans="2:14" ht="15.75" thickBot="1" x14ac:dyDescent="0.3">
      <c r="B53" s="39" t="s">
        <v>145</v>
      </c>
      <c r="C53" s="23"/>
      <c r="D53" s="23"/>
      <c r="E53" s="23"/>
      <c r="F53" s="23"/>
    </row>
    <row r="54" spans="2:14" ht="26.25" x14ac:dyDescent="0.25">
      <c r="B54" s="43" t="s">
        <v>21</v>
      </c>
      <c r="C54" s="44" t="s">
        <v>30</v>
      </c>
      <c r="D54" s="45" t="s">
        <v>22</v>
      </c>
      <c r="E54" s="44" t="s">
        <v>31</v>
      </c>
      <c r="F54" s="46" t="s">
        <v>29</v>
      </c>
    </row>
    <row r="55" spans="2:14" x14ac:dyDescent="0.25">
      <c r="B55" s="116" t="s">
        <v>11</v>
      </c>
      <c r="C55" s="31">
        <f>VLOOKUP($B55,'Reg. Data Sum (05)'!$B$3:$N$17,3,FALSE)</f>
        <v>652663</v>
      </c>
      <c r="D55" s="30">
        <f>VLOOKUP($B55,'Reg. Data Sum (05)'!$B$51:$N$65,3,FALSE)</f>
        <v>0.93522363086753357</v>
      </c>
      <c r="E55" s="29">
        <f>VLOOKUP($B55,'Reg. Data Sum (05)'!$B$35:$N$49,3,FALSE)</f>
        <v>33146.107977623979</v>
      </c>
      <c r="F55" s="59">
        <f>VLOOKUP($B55,'Reg. Data Sum (05)'!$B$35:$C$49,2,FALSE)</f>
        <v>35139.37543426999</v>
      </c>
      <c r="G55" s="20"/>
      <c r="H55" s="20"/>
      <c r="I55" s="20"/>
      <c r="J55" s="20"/>
      <c r="K55" s="20"/>
      <c r="L55" s="20"/>
      <c r="M55" s="20"/>
      <c r="N55" s="20"/>
    </row>
    <row r="56" spans="2:14" x14ac:dyDescent="0.25">
      <c r="B56" s="116" t="s">
        <v>9</v>
      </c>
      <c r="C56" s="31">
        <f>VLOOKUP($B56,'Reg. Data Sum (05)'!$B$3:$N$17,3,FALSE)</f>
        <v>607392</v>
      </c>
      <c r="D56" s="30">
        <f>VLOOKUP($B56,'Reg. Data Sum (05)'!$B$51:$N$65,3,FALSE)</f>
        <v>1.3237682680538552</v>
      </c>
      <c r="E56" s="29">
        <f>VLOOKUP($B56,'Reg. Data Sum (05)'!$B$35:$N$49,3,FALSE)</f>
        <v>60083.305535798958</v>
      </c>
      <c r="F56" s="59">
        <f>VLOOKUP($B56,'Reg. Data Sum (05)'!$B$35:$C$49,2,FALSE)</f>
        <v>49574.423798738717</v>
      </c>
      <c r="G56" s="9"/>
      <c r="H56" s="9"/>
      <c r="I56" s="9"/>
      <c r="J56" s="9"/>
      <c r="K56" s="9"/>
      <c r="L56" s="9"/>
      <c r="M56" s="9"/>
      <c r="N56" s="9"/>
    </row>
    <row r="57" spans="2:14" x14ac:dyDescent="0.25">
      <c r="B57" s="116" t="s">
        <v>8</v>
      </c>
      <c r="C57" s="31">
        <f>VLOOKUP($B57,'Reg. Data Sum (05)'!$B$3:$N$17,3,FALSE)</f>
        <v>365336</v>
      </c>
      <c r="D57" s="30">
        <f>VLOOKUP($B57,'Reg. Data Sum (05)'!$B$51:$N$65,3,FALSE)</f>
        <v>0.81508534463485749</v>
      </c>
      <c r="E57" s="29">
        <f>VLOOKUP($B57,'Reg. Data Sum (05)'!$B$35:$N$49,3,FALSE)</f>
        <v>37122.457025861127</v>
      </c>
      <c r="F57" s="59">
        <f>VLOOKUP($B57,'Reg. Data Sum (05)'!$B$35:$C$49,2,FALSE)</f>
        <v>37653.707201537036</v>
      </c>
      <c r="G57" s="15"/>
      <c r="H57" s="15"/>
      <c r="I57" s="15"/>
      <c r="J57" s="15"/>
      <c r="K57" s="15"/>
      <c r="L57" s="15"/>
      <c r="M57" s="15"/>
      <c r="N57" s="15"/>
    </row>
    <row r="58" spans="2:14" x14ac:dyDescent="0.25">
      <c r="B58" s="116" t="s">
        <v>44</v>
      </c>
      <c r="C58" s="31">
        <f>VLOOKUP($B58,'Reg. Data Sum (05)'!$B$3:$N$17,3,FALSE)</f>
        <v>355375</v>
      </c>
      <c r="D58" s="30">
        <f>VLOOKUP($B58,'Reg. Data Sum (05)'!$B$51:$N$65,3,FALSE)</f>
        <v>0.95375961018563038</v>
      </c>
      <c r="E58" s="29">
        <f>VLOOKUP($B58,'Reg. Data Sum (05)'!$B$35:$N$49,3,FALSE)</f>
        <v>35547.132164614843</v>
      </c>
      <c r="F58" s="59">
        <f>VLOOKUP($B58,'Reg. Data Sum (05)'!$B$35:$C$49,2,FALSE)</f>
        <v>37717.632224668232</v>
      </c>
    </row>
    <row r="59" spans="2:14" x14ac:dyDescent="0.25">
      <c r="B59" s="116" t="s">
        <v>7</v>
      </c>
      <c r="C59" s="31">
        <f>VLOOKUP($B59,'Reg. Data Sum (05)'!$B$3:$N$17,3,FALSE)</f>
        <v>329587</v>
      </c>
      <c r="D59" s="30">
        <f>VLOOKUP($B59,'Reg. Data Sum (05)'!$B$51:$N$65,3,FALSE)</f>
        <v>0.95120258257084422</v>
      </c>
      <c r="E59" s="29">
        <f>VLOOKUP($B59,'Reg. Data Sum (05)'!$B$35:$N$49,3,FALSE)</f>
        <v>15280.844717783166</v>
      </c>
      <c r="F59" s="59">
        <f>VLOOKUP($B59,'Reg. Data Sum (05)'!$B$35:$C$49,2,FALSE)</f>
        <v>17068.328491005825</v>
      </c>
    </row>
    <row r="60" spans="2:14" x14ac:dyDescent="0.25">
      <c r="B60" s="116" t="s">
        <v>3</v>
      </c>
      <c r="C60" s="31">
        <f>VLOOKUP($B60,'Reg. Data Sum (05)'!$B$3:$N$17,3,FALSE)</f>
        <v>295712</v>
      </c>
      <c r="D60" s="30">
        <f>VLOOKUP($B60,'Reg. Data Sum (05)'!$B$51:$N$65,3,FALSE)</f>
        <v>0.76617621567244454</v>
      </c>
      <c r="E60" s="29">
        <f>VLOOKUP($B60,'Reg. Data Sum (05)'!$B$35:$N$49,3,FALSE)</f>
        <v>43717.65409925874</v>
      </c>
      <c r="F60" s="59">
        <f>VLOOKUP($B60,'Reg. Data Sum (05)'!$B$35:$C$49,2,FALSE)</f>
        <v>49286.593887949835</v>
      </c>
    </row>
    <row r="61" spans="2:14" x14ac:dyDescent="0.25">
      <c r="B61" s="116" t="s">
        <v>2</v>
      </c>
      <c r="C61" s="31">
        <f>VLOOKUP($B61,'Reg. Data Sum (05)'!$B$3:$N$17,3,FALSE)</f>
        <v>243964</v>
      </c>
      <c r="D61" s="30">
        <f>VLOOKUP($B61,'Reg. Data Sum (05)'!$B$51:$N$65,3,FALSE)</f>
        <v>1.2339180262818745</v>
      </c>
      <c r="E61" s="29">
        <f>VLOOKUP($B61,'Reg. Data Sum (05)'!$B$35:$N$49,3,FALSE)</f>
        <v>40183.643361315604</v>
      </c>
      <c r="F61" s="59">
        <f>VLOOKUP($B61,'Reg. Data Sum (05)'!$B$35:$C$49,2,FALSE)</f>
        <v>42100.172452240011</v>
      </c>
    </row>
    <row r="62" spans="2:14" x14ac:dyDescent="0.25">
      <c r="B62" s="116" t="s">
        <v>10</v>
      </c>
      <c r="C62" s="31">
        <f>VLOOKUP($B62,'Reg. Data Sum (05)'!$B$3:$N$17,3,FALSE)</f>
        <v>191122</v>
      </c>
      <c r="D62" s="30">
        <f>VLOOKUP($B62,'Reg. Data Sum (05)'!$B$51:$N$65,3,FALSE)</f>
        <v>0.87422849032383931</v>
      </c>
      <c r="E62" s="29">
        <f>VLOOKUP($B62,'Reg. Data Sum (05)'!$B$35:$N$49,3,FALSE)</f>
        <v>60746.211864672827</v>
      </c>
      <c r="F62" s="59">
        <f>VLOOKUP($B62,'Reg. Data Sum (05)'!$B$35:$C$49,2,FALSE)</f>
        <v>64397.850594375363</v>
      </c>
    </row>
    <row r="63" spans="2:14" x14ac:dyDescent="0.25">
      <c r="B63" s="115" t="s">
        <v>46</v>
      </c>
      <c r="C63" s="31">
        <f>VLOOKUP($B63,'Reg. Data Sum (05)'!$B$3:$N$17,3,FALSE)</f>
        <v>151945</v>
      </c>
      <c r="D63" s="30">
        <f>VLOOKUP($B63,'Reg. Data Sum (05)'!$B$51:$N$65,3,FALSE)</f>
        <v>2.0435896941112297</v>
      </c>
      <c r="E63" s="29">
        <f>VLOOKUP($B63,'Reg. Data Sum (05)'!$B$35:$N$49,3,FALSE)</f>
        <v>68258.077699167465</v>
      </c>
      <c r="F63" s="59">
        <f>VLOOKUP($B63,'Reg. Data Sum (05)'!$B$35:$C$49,2,FALSE)</f>
        <v>59863.578387701535</v>
      </c>
    </row>
    <row r="64" spans="2:14" x14ac:dyDescent="0.25">
      <c r="B64" s="115" t="s">
        <v>45</v>
      </c>
      <c r="C64" s="31">
        <f>VLOOKUP($B64,'Reg. Data Sum (05)'!$B$3:$N$17,3,FALSE)</f>
        <v>140069</v>
      </c>
      <c r="D64" s="30">
        <f>VLOOKUP($B64,'Reg. Data Sum (05)'!$B$51:$N$65,3,FALSE)</f>
        <v>1.1374606926546673</v>
      </c>
      <c r="E64" s="29">
        <f>VLOOKUP($B64,'Reg. Data Sum (05)'!$B$35:$N$49,3,FALSE)</f>
        <v>38520.02317429267</v>
      </c>
      <c r="F64" s="59">
        <f>VLOOKUP($B64,'Reg. Data Sum (05)'!$B$35:$C$49,2,FALSE)</f>
        <v>42248.599550437611</v>
      </c>
    </row>
    <row r="65" spans="2:6" x14ac:dyDescent="0.25">
      <c r="B65" s="116" t="s">
        <v>6</v>
      </c>
      <c r="C65" s="31">
        <f>VLOOKUP($B65,'Reg. Data Sum (05)'!$B$3:$N$17,3,FALSE)</f>
        <v>124937</v>
      </c>
      <c r="D65" s="30">
        <f>VLOOKUP($B65,'Reg. Data Sum (05)'!$B$51:$N$65,3,FALSE)</f>
        <v>1.0623265925185266</v>
      </c>
      <c r="E65" s="29">
        <f>VLOOKUP($B65,'Reg. Data Sum (05)'!$B$35:$N$49,3,FALSE)</f>
        <v>31040.662846074421</v>
      </c>
      <c r="F65" s="59">
        <f>VLOOKUP($B65,'Reg. Data Sum (05)'!$B$35:$C$49,2,FALSE)</f>
        <v>25883.415413683811</v>
      </c>
    </row>
    <row r="66" spans="2:6" x14ac:dyDescent="0.25">
      <c r="B66" s="116" t="s">
        <v>4</v>
      </c>
      <c r="C66" s="31">
        <f>VLOOKUP($B66,'Reg. Data Sum (05)'!$B$3:$N$17,3,FALSE)</f>
        <v>93292</v>
      </c>
      <c r="D66" s="30">
        <f>VLOOKUP($B66,'Reg. Data Sum (05)'!$B$51:$N$65,3,FALSE)</f>
        <v>1.1222354391046356</v>
      </c>
      <c r="E66" s="29">
        <f>VLOOKUP($B66,'Reg. Data Sum (05)'!$B$35:$N$49,3,FALSE)</f>
        <v>74994.392563135101</v>
      </c>
      <c r="F66" s="59">
        <f>VLOOKUP($B66,'Reg. Data Sum (05)'!$B$35:$C$49,2,FALSE)</f>
        <v>62852.99355620984</v>
      </c>
    </row>
    <row r="67" spans="2:6" ht="15.75" thickBot="1" x14ac:dyDescent="0.3">
      <c r="B67" s="125" t="s">
        <v>12</v>
      </c>
      <c r="C67" s="28">
        <f>VLOOKUP($B67,'Reg. Data Sum (05)'!$B$3:$N$17,3,FALSE)</f>
        <v>21837</v>
      </c>
      <c r="D67" s="27">
        <f>VLOOKUP($B67,'Reg. Data Sum (05)'!$B$51:$N$65,3,FALSE)</f>
        <v>0.46569202440873492</v>
      </c>
      <c r="E67" s="26">
        <f>VLOOKUP($B67,'Reg. Data Sum (05)'!$B$35:$N$49,3,FALSE)</f>
        <v>35310.771488757615</v>
      </c>
      <c r="F67" s="61">
        <f>VLOOKUP($B67,'Reg. Data Sum (05)'!$B$35:$C$49,2,FALSE)</f>
        <v>39080.250732579909</v>
      </c>
    </row>
    <row r="68" spans="2:6" x14ac:dyDescent="0.25">
      <c r="B68" s="24" t="s">
        <v>25</v>
      </c>
      <c r="C68" s="25"/>
      <c r="D68" s="25"/>
      <c r="E68" s="25"/>
      <c r="F68" s="25"/>
    </row>
    <row r="69" spans="2:6" x14ac:dyDescent="0.25">
      <c r="B69" s="24" t="s">
        <v>23</v>
      </c>
      <c r="C69" s="23"/>
      <c r="D69" s="23"/>
      <c r="E69" s="23"/>
      <c r="F69" s="23"/>
    </row>
    <row r="70" spans="2:6" x14ac:dyDescent="0.25">
      <c r="B70" s="24"/>
      <c r="C70" s="23"/>
      <c r="D70" s="23"/>
      <c r="E70" s="23"/>
      <c r="F70" s="23"/>
    </row>
    <row r="71" spans="2:6" ht="15.75" thickBot="1" x14ac:dyDescent="0.3">
      <c r="B71" s="39" t="s">
        <v>146</v>
      </c>
      <c r="C71" s="23"/>
      <c r="D71" s="23"/>
      <c r="E71" s="23"/>
      <c r="F71" s="23"/>
    </row>
    <row r="72" spans="2:6" ht="26.25" x14ac:dyDescent="0.25">
      <c r="B72" s="74" t="s">
        <v>21</v>
      </c>
      <c r="C72" s="75" t="s">
        <v>30</v>
      </c>
      <c r="D72" s="75" t="s">
        <v>22</v>
      </c>
      <c r="E72" s="75" t="s">
        <v>47</v>
      </c>
      <c r="F72" s="76" t="s">
        <v>29</v>
      </c>
    </row>
    <row r="73" spans="2:6" x14ac:dyDescent="0.25">
      <c r="B73" s="115" t="s">
        <v>46</v>
      </c>
      <c r="C73" s="31">
        <f>VLOOKUP($B73,'Reg. Data Sum (05)'!$B$3:$N$17,4,FALSE)</f>
        <v>193712</v>
      </c>
      <c r="D73" s="30">
        <f>VLOOKUP($B73,'Reg. Data Sum (05)'!$B$51:$N$65,4,FALSE)</f>
        <v>13.967310841154138</v>
      </c>
      <c r="E73" s="29">
        <f>VLOOKUP($B73,'Reg. Data Sum (05)'!$B$35:$N$49,4,FALSE)</f>
        <v>80255.492029404471</v>
      </c>
      <c r="F73" s="59">
        <f>VLOOKUP($B73,'Reg. Data Sum (05)'!$B$35:$C$49,2,FALSE)</f>
        <v>59863.578387701535</v>
      </c>
    </row>
    <row r="74" spans="2:6" x14ac:dyDescent="0.25">
      <c r="B74" s="116" t="s">
        <v>9</v>
      </c>
      <c r="C74" s="31">
        <f>VLOOKUP($B74,'Reg. Data Sum (05)'!$B$3:$N$17,4,FALSE)</f>
        <v>141848</v>
      </c>
      <c r="D74" s="30">
        <f>VLOOKUP($B74,'Reg. Data Sum (05)'!$B$51:$N$65,4,FALSE)</f>
        <v>1.6573533051892642</v>
      </c>
      <c r="E74" s="29">
        <f>VLOOKUP($B74,'Reg. Data Sum (05)'!$B$35:$N$49,4,FALSE)</f>
        <v>78127.578760363205</v>
      </c>
      <c r="F74" s="59">
        <f>VLOOKUP($B74,'Reg. Data Sum (05)'!$B$35:$C$49,2,FALSE)</f>
        <v>49574.423798738717</v>
      </c>
    </row>
    <row r="75" spans="2:6" x14ac:dyDescent="0.25">
      <c r="B75" s="116" t="s">
        <v>8</v>
      </c>
      <c r="C75" s="31">
        <f>VLOOKUP($B75,'Reg. Data Sum (05)'!$B$3:$N$17,4,FALSE)</f>
        <v>86224</v>
      </c>
      <c r="D75" s="30">
        <f>VLOOKUP($B75,'Reg. Data Sum (05)'!$B$51:$N$65,4,FALSE)</f>
        <v>1.0313065221705044</v>
      </c>
      <c r="E75" s="29">
        <f>VLOOKUP($B75,'Reg. Data Sum (05)'!$B$35:$N$49,4,FALSE)</f>
        <v>46521.32385414734</v>
      </c>
      <c r="F75" s="59">
        <f>VLOOKUP($B75,'Reg. Data Sum (05)'!$B$35:$C$49,2,FALSE)</f>
        <v>37653.707201537036</v>
      </c>
    </row>
    <row r="76" spans="2:6" x14ac:dyDescent="0.25">
      <c r="B76" s="116" t="s">
        <v>6</v>
      </c>
      <c r="C76" s="31">
        <f>VLOOKUP($B76,'Reg. Data Sum (05)'!$B$3:$N$17,4,FALSE)</f>
        <v>55614</v>
      </c>
      <c r="D76" s="30">
        <f>VLOOKUP($B76,'Reg. Data Sum (05)'!$B$51:$N$65,4,FALSE)</f>
        <v>2.5351291858701739</v>
      </c>
      <c r="E76" s="29">
        <f>VLOOKUP($B76,'Reg. Data Sum (05)'!$B$35:$N$49,4,FALSE)</f>
        <v>61415.865591397851</v>
      </c>
      <c r="F76" s="59">
        <f>VLOOKUP($B76,'Reg. Data Sum (05)'!$B$35:$C$49,2,FALSE)</f>
        <v>25883.415413683811</v>
      </c>
    </row>
    <row r="77" spans="2:6" x14ac:dyDescent="0.25">
      <c r="B77" s="116" t="s">
        <v>7</v>
      </c>
      <c r="C77" s="31">
        <f>VLOOKUP($B77,'Reg. Data Sum (05)'!$B$3:$N$17,4,FALSE)</f>
        <v>53692</v>
      </c>
      <c r="D77" s="30">
        <f>VLOOKUP($B77,'Reg. Data Sum (05)'!$B$51:$N$65,4,FALSE)</f>
        <v>0.83073309410587304</v>
      </c>
      <c r="E77" s="29">
        <f>VLOOKUP($B77,'Reg. Data Sum (05)'!$B$35:$N$49,4,FALSE)</f>
        <v>28339.491227743427</v>
      </c>
      <c r="F77" s="59">
        <f>VLOOKUP($B77,'Reg. Data Sum (05)'!$B$35:$C$49,2,FALSE)</f>
        <v>17068.328491005825</v>
      </c>
    </row>
    <row r="78" spans="2:6" x14ac:dyDescent="0.25">
      <c r="B78" s="115" t="s">
        <v>45</v>
      </c>
      <c r="C78" s="31">
        <f>VLOOKUP($B78,'Reg. Data Sum (05)'!$B$3:$N$17,4,FALSE)</f>
        <v>33367</v>
      </c>
      <c r="D78" s="30">
        <f>VLOOKUP($B78,'Reg. Data Sum (05)'!$B$51:$N$65,4,FALSE)</f>
        <v>1.4526484126788322</v>
      </c>
      <c r="E78" s="29">
        <f>VLOOKUP($B78,'Reg. Data Sum (05)'!$B$35:$N$49,4,FALSE)</f>
        <v>55787.412773099168</v>
      </c>
      <c r="F78" s="59">
        <f>VLOOKUP($B78,'Reg. Data Sum (05)'!$B$35:$C$49,2,FALSE)</f>
        <v>42248.599550437611</v>
      </c>
    </row>
    <row r="79" spans="2:6" x14ac:dyDescent="0.25">
      <c r="B79" s="116" t="s">
        <v>11</v>
      </c>
      <c r="C79" s="31">
        <f>VLOOKUP($B79,'Reg. Data Sum (05)'!$B$3:$N$17,4,FALSE)</f>
        <v>27447</v>
      </c>
      <c r="D79" s="30">
        <f>VLOOKUP($B79,'Reg. Data Sum (05)'!$B$51:$N$65,4,FALSE)</f>
        <v>0.21084841676437618</v>
      </c>
      <c r="E79" s="29">
        <f>VLOOKUP($B79,'Reg. Data Sum (05)'!$B$35:$N$49,4,FALSE)</f>
        <v>42721.678981309429</v>
      </c>
      <c r="F79" s="59">
        <f>VLOOKUP($B79,'Reg. Data Sum (05)'!$B$35:$C$49,2,FALSE)</f>
        <v>35139.37543426999</v>
      </c>
    </row>
    <row r="80" spans="2:6" x14ac:dyDescent="0.25">
      <c r="B80" s="116" t="s">
        <v>10</v>
      </c>
      <c r="C80" s="31">
        <f>VLOOKUP($B80,'Reg. Data Sum (05)'!$B$3:$N$17,4,FALSE)</f>
        <v>26986</v>
      </c>
      <c r="D80" s="30">
        <f>VLOOKUP($B80,'Reg. Data Sum (05)'!$B$51:$N$65,4,FALSE)</f>
        <v>0.66176192066591144</v>
      </c>
      <c r="E80" s="29">
        <f>VLOOKUP($B80,'Reg. Data Sum (05)'!$B$35:$N$49,4,FALSE)</f>
        <v>91251.030460238646</v>
      </c>
      <c r="F80" s="59">
        <f>VLOOKUP($B80,'Reg. Data Sum (05)'!$B$35:$C$49,2,FALSE)</f>
        <v>64397.850594375363</v>
      </c>
    </row>
    <row r="81" spans="2:6" x14ac:dyDescent="0.25">
      <c r="B81" s="116" t="s">
        <v>4</v>
      </c>
      <c r="C81" s="31">
        <f>VLOOKUP($B81,'Reg. Data Sum (05)'!$B$3:$N$17,4,FALSE)</f>
        <v>22571</v>
      </c>
      <c r="D81" s="30">
        <f>VLOOKUP($B81,'Reg. Data Sum (05)'!$B$51:$N$65,4,FALSE)</f>
        <v>1.4555909921957639</v>
      </c>
      <c r="E81" s="29">
        <f>VLOOKUP($B81,'Reg. Data Sum (05)'!$B$35:$N$49,4,FALSE)</f>
        <v>89848.284612998978</v>
      </c>
      <c r="F81" s="59">
        <f>VLOOKUP($B81,'Reg. Data Sum (05)'!$B$35:$C$49,2,FALSE)</f>
        <v>62852.99355620984</v>
      </c>
    </row>
    <row r="82" spans="2:6" x14ac:dyDescent="0.25">
      <c r="B82" s="116" t="s">
        <v>44</v>
      </c>
      <c r="C82" s="31">
        <f>VLOOKUP($B82,'Reg. Data Sum (05)'!$B$3:$N$17,4,FALSE)</f>
        <v>4759</v>
      </c>
      <c r="D82" s="30">
        <f>VLOOKUP($B82,'Reg. Data Sum (05)'!$B$51:$N$65,4,FALSE)</f>
        <v>6.8472587879938498E-2</v>
      </c>
      <c r="E82" s="29">
        <f>VLOOKUP($B82,'Reg. Data Sum (05)'!$B$35:$N$49,4,FALSE)</f>
        <v>57908.335784828749</v>
      </c>
      <c r="F82" s="59">
        <f>VLOOKUP($B82,'Reg. Data Sum (05)'!$B$35:$C$49,2,FALSE)</f>
        <v>37717.632224668232</v>
      </c>
    </row>
    <row r="83" spans="2:6" x14ac:dyDescent="0.25">
      <c r="B83" s="116" t="s">
        <v>3</v>
      </c>
      <c r="C83" s="31">
        <f>VLOOKUP($B83,'Reg. Data Sum (05)'!$B$3:$N$17,4,FALSE)</f>
        <v>2107</v>
      </c>
      <c r="D83" s="30">
        <f>VLOOKUP($B83,'Reg. Data Sum (05)'!$B$51:$N$65,4,FALSE)</f>
        <v>2.9266664978328749E-2</v>
      </c>
      <c r="E83" s="29">
        <f>VLOOKUP($B83,'Reg. Data Sum (05)'!$B$35:$N$49,4,FALSE)</f>
        <v>75770.453251067869</v>
      </c>
      <c r="F83" s="59">
        <f>VLOOKUP($B83,'Reg. Data Sum (05)'!$B$35:$C$49,2,FALSE)</f>
        <v>49286.593887949835</v>
      </c>
    </row>
    <row r="84" spans="2:6" x14ac:dyDescent="0.25">
      <c r="B84" s="117" t="s">
        <v>12</v>
      </c>
      <c r="C84" s="31">
        <f>VLOOKUP($B84,'Reg. Data Sum (05)'!$B$3:$N$17,4,FALSE)</f>
        <v>0</v>
      </c>
      <c r="D84" s="30">
        <f>VLOOKUP($B84,'Reg. Data Sum (05)'!$B$51:$N$65,4,FALSE)</f>
        <v>0</v>
      </c>
      <c r="E84" s="29">
        <f>VLOOKUP($B84,'Reg. Data Sum (05)'!$B$35:$N$49,4,FALSE)</f>
        <v>0</v>
      </c>
      <c r="F84" s="59">
        <f>VLOOKUP($B84,'Reg. Data Sum (05)'!$B$35:$C$49,2,FALSE)</f>
        <v>39080.250732579909</v>
      </c>
    </row>
    <row r="85" spans="2:6" ht="15.75" thickBot="1" x14ac:dyDescent="0.3">
      <c r="B85" s="118" t="s">
        <v>2</v>
      </c>
      <c r="C85" s="28">
        <f>VLOOKUP($B85,'Reg. Data Sum (05)'!$B$3:$N$17,4,FALSE)</f>
        <v>0</v>
      </c>
      <c r="D85" s="27">
        <f>VLOOKUP($B85,'Reg. Data Sum (05)'!$B$51:$N$65,4,FALSE)</f>
        <v>0</v>
      </c>
      <c r="E85" s="26">
        <f>VLOOKUP($B85,'Reg. Data Sum (05)'!$B$35:$N$49,4,FALSE)</f>
        <v>0</v>
      </c>
      <c r="F85" s="61">
        <f>VLOOKUP($B85,'Reg. Data Sum (05)'!$B$35:$C$49,2,FALSE)</f>
        <v>42100.172452240011</v>
      </c>
    </row>
    <row r="86" spans="2:6" x14ac:dyDescent="0.25">
      <c r="B86" s="24" t="s">
        <v>25</v>
      </c>
      <c r="C86" s="25"/>
      <c r="D86" s="25"/>
      <c r="E86" s="25"/>
      <c r="F86" s="25"/>
    </row>
    <row r="87" spans="2:6" x14ac:dyDescent="0.25">
      <c r="B87" s="24" t="s">
        <v>23</v>
      </c>
      <c r="C87" s="23"/>
      <c r="D87" s="23"/>
      <c r="E87" s="23"/>
      <c r="F87" s="23"/>
    </row>
    <row r="88" spans="2:6" x14ac:dyDescent="0.25">
      <c r="B88" s="23"/>
      <c r="C88" s="23"/>
      <c r="D88" s="23"/>
      <c r="E88" s="23"/>
      <c r="F88" s="23"/>
    </row>
    <row r="89" spans="2:6" ht="15.75" thickBot="1" x14ac:dyDescent="0.3">
      <c r="B89" s="39" t="s">
        <v>147</v>
      </c>
      <c r="C89" s="23"/>
      <c r="D89" s="23"/>
      <c r="E89" s="23"/>
      <c r="F89" s="23"/>
    </row>
    <row r="90" spans="2:6" ht="26.25" x14ac:dyDescent="0.25">
      <c r="B90" s="77" t="s">
        <v>21</v>
      </c>
      <c r="C90" s="78" t="s">
        <v>30</v>
      </c>
      <c r="D90" s="78" t="s">
        <v>22</v>
      </c>
      <c r="E90" s="78" t="s">
        <v>66</v>
      </c>
      <c r="F90" s="79" t="s">
        <v>29</v>
      </c>
    </row>
    <row r="91" spans="2:6" x14ac:dyDescent="0.25">
      <c r="B91" s="116" t="s">
        <v>11</v>
      </c>
      <c r="C91" s="31">
        <f>VLOOKUP($B91,'Reg. Data Sum (05)'!$B$3:$N$17,5,FALSE)</f>
        <v>846126</v>
      </c>
      <c r="D91" s="30">
        <f>VLOOKUP($B91,'Reg. Data Sum (05)'!$B$51:$N$65,5,FALSE)</f>
        <v>1.1033702753593735</v>
      </c>
      <c r="E91" s="29">
        <f>VLOOKUP($B91,'Reg. Data Sum (05)'!$B$35:$N$49,5,FALSE)</f>
        <v>37498.167439601195</v>
      </c>
      <c r="F91" s="59">
        <f>VLOOKUP($B91,'Reg. Data Sum (05)'!$B$35:$C$49,2,FALSE)</f>
        <v>35139.37543426999</v>
      </c>
    </row>
    <row r="92" spans="2:6" x14ac:dyDescent="0.25">
      <c r="B92" s="116" t="s">
        <v>9</v>
      </c>
      <c r="C92" s="31">
        <f>VLOOKUP($B92,'Reg. Data Sum (05)'!$B$3:$N$17,5,FALSE)</f>
        <v>535093</v>
      </c>
      <c r="D92" s="30">
        <f>VLOOKUP($B92,'Reg. Data Sum (05)'!$B$51:$N$65,5,FALSE)</f>
        <v>1.0612847632474345</v>
      </c>
      <c r="E92" s="29">
        <f>VLOOKUP($B92,'Reg. Data Sum (05)'!$B$35:$N$49,5,FALSE)</f>
        <v>47044.739103296066</v>
      </c>
      <c r="F92" s="59">
        <f>VLOOKUP($B92,'Reg. Data Sum (05)'!$B$35:$C$49,2,FALSE)</f>
        <v>49574.423798738717</v>
      </c>
    </row>
    <row r="93" spans="2:6" x14ac:dyDescent="0.25">
      <c r="B93" s="116" t="s">
        <v>3</v>
      </c>
      <c r="C93" s="31">
        <f>VLOOKUP($B93,'Reg. Data Sum (05)'!$B$3:$N$17,5,FALSE)</f>
        <v>449805</v>
      </c>
      <c r="D93" s="30">
        <f>VLOOKUP($B93,'Reg. Data Sum (05)'!$B$51:$N$65,5,FALSE)</f>
        <v>1.0605807905391367</v>
      </c>
      <c r="E93" s="29">
        <f>VLOOKUP($B93,'Reg. Data Sum (05)'!$B$35:$N$49,5,FALSE)</f>
        <v>42212.535007392093</v>
      </c>
      <c r="F93" s="59">
        <f>VLOOKUP($B93,'Reg. Data Sum (05)'!$B$35:$C$49,2,FALSE)</f>
        <v>49286.593887949835</v>
      </c>
    </row>
    <row r="94" spans="2:6" x14ac:dyDescent="0.25">
      <c r="B94" s="116" t="s">
        <v>8</v>
      </c>
      <c r="C94" s="31">
        <f>VLOOKUP($B94,'Reg. Data Sum (05)'!$B$3:$N$17,5,FALSE)</f>
        <v>401300</v>
      </c>
      <c r="D94" s="30">
        <f>VLOOKUP($B94,'Reg. Data Sum (05)'!$B$51:$N$65,5,FALSE)</f>
        <v>0.81477845284492112</v>
      </c>
      <c r="E94" s="29">
        <f>VLOOKUP($B94,'Reg. Data Sum (05)'!$B$35:$N$49,5,FALSE)</f>
        <v>38703.027042113135</v>
      </c>
      <c r="F94" s="59">
        <f>VLOOKUP($B94,'Reg. Data Sum (05)'!$B$35:$C$49,2,FALSE)</f>
        <v>37653.707201537036</v>
      </c>
    </row>
    <row r="95" spans="2:6" x14ac:dyDescent="0.25">
      <c r="B95" s="116" t="s">
        <v>44</v>
      </c>
      <c r="C95" s="31">
        <f>VLOOKUP($B95,'Reg. Data Sum (05)'!$B$3:$N$17,5,FALSE)</f>
        <v>398967</v>
      </c>
      <c r="D95" s="30">
        <f>VLOOKUP($B95,'Reg. Data Sum (05)'!$B$51:$N$65,5,FALSE)</f>
        <v>0.97442583512519998</v>
      </c>
      <c r="E95" s="29">
        <f>VLOOKUP($B95,'Reg. Data Sum (05)'!$B$35:$N$49,5,FALSE)</f>
        <v>32857.150155276002</v>
      </c>
      <c r="F95" s="59">
        <f>VLOOKUP($B95,'Reg. Data Sum (05)'!$B$35:$C$49,2,FALSE)</f>
        <v>37717.632224668232</v>
      </c>
    </row>
    <row r="96" spans="2:6" x14ac:dyDescent="0.25">
      <c r="B96" s="116" t="s">
        <v>7</v>
      </c>
      <c r="C96" s="31">
        <f>VLOOKUP($B96,'Reg. Data Sum (05)'!$B$3:$N$17,5,FALSE)</f>
        <v>371595</v>
      </c>
      <c r="D96" s="30">
        <f>VLOOKUP($B96,'Reg. Data Sum (05)'!$B$51:$N$65,5,FALSE)</f>
        <v>0.97596123896078868</v>
      </c>
      <c r="E96" s="29">
        <f>VLOOKUP($B96,'Reg. Data Sum (05)'!$B$35:$N$49,5,FALSE)</f>
        <v>15915.750343788264</v>
      </c>
      <c r="F96" s="59">
        <f>VLOOKUP($B96,'Reg. Data Sum (05)'!$B$35:$C$49,2,FALSE)</f>
        <v>17068.328491005825</v>
      </c>
    </row>
    <row r="97" spans="2:6" x14ac:dyDescent="0.25">
      <c r="B97" s="116" t="s">
        <v>10</v>
      </c>
      <c r="C97" s="31">
        <f>VLOOKUP($B97,'Reg. Data Sum (05)'!$B$3:$N$17,5,FALSE)</f>
        <v>222231</v>
      </c>
      <c r="D97" s="30">
        <f>VLOOKUP($B97,'Reg. Data Sum (05)'!$B$51:$N$65,5,FALSE)</f>
        <v>0.92507868697407702</v>
      </c>
      <c r="E97" s="29">
        <f>VLOOKUP($B97,'Reg. Data Sum (05)'!$B$35:$N$49,5,FALSE)</f>
        <v>56995.164540500649</v>
      </c>
      <c r="F97" s="59">
        <f>VLOOKUP($B97,'Reg. Data Sum (05)'!$B$35:$C$49,2,FALSE)</f>
        <v>64397.850594375363</v>
      </c>
    </row>
    <row r="98" spans="2:6" x14ac:dyDescent="0.25">
      <c r="B98" s="116" t="s">
        <v>2</v>
      </c>
      <c r="C98" s="31">
        <f>VLOOKUP($B98,'Reg. Data Sum (05)'!$B$3:$N$17,5,FALSE)</f>
        <v>209274</v>
      </c>
      <c r="D98" s="30">
        <f>VLOOKUP($B98,'Reg. Data Sum (05)'!$B$51:$N$65,5,FALSE)</f>
        <v>0.96324241846936953</v>
      </c>
      <c r="E98" s="29">
        <f>VLOOKUP($B98,'Reg. Data Sum (05)'!$B$35:$N$49,5,FALSE)</f>
        <v>39936.752692642185</v>
      </c>
      <c r="F98" s="59">
        <f>VLOOKUP($B98,'Reg. Data Sum (05)'!$B$35:$C$49,2,FALSE)</f>
        <v>42100.172452240011</v>
      </c>
    </row>
    <row r="99" spans="2:6" x14ac:dyDescent="0.25">
      <c r="B99" s="115" t="s">
        <v>45</v>
      </c>
      <c r="C99" s="31">
        <f>VLOOKUP($B99,'Reg. Data Sum (05)'!$B$3:$N$17,5,FALSE)</f>
        <v>150435</v>
      </c>
      <c r="D99" s="30">
        <f>VLOOKUP($B99,'Reg. Data Sum (05)'!$B$51:$N$65,5,FALSE)</f>
        <v>1.111739459319858</v>
      </c>
      <c r="E99" s="29">
        <f>VLOOKUP($B99,'Reg. Data Sum (05)'!$B$35:$N$49,5,FALSE)</f>
        <v>34086.026715857348</v>
      </c>
      <c r="F99" s="59">
        <f>VLOOKUP($B99,'Reg. Data Sum (05)'!$B$35:$C$49,2,FALSE)</f>
        <v>42248.599550437611</v>
      </c>
    </row>
    <row r="100" spans="2:6" x14ac:dyDescent="0.25">
      <c r="B100" s="116" t="s">
        <v>4</v>
      </c>
      <c r="C100" s="31">
        <f>VLOOKUP($B100,'Reg. Data Sum (05)'!$B$3:$N$17,5,FALSE)</f>
        <v>116369</v>
      </c>
      <c r="D100" s="30">
        <f>VLOOKUP($B100,'Reg. Data Sum (05)'!$B$51:$N$65,5,FALSE)</f>
        <v>1.2739038156648261</v>
      </c>
      <c r="E100" s="29">
        <f>VLOOKUP($B100,'Reg. Data Sum (05)'!$B$35:$N$49,5,FALSE)</f>
        <v>65644.616573142339</v>
      </c>
      <c r="F100" s="59">
        <f>VLOOKUP($B100,'Reg. Data Sum (05)'!$B$35:$C$49,2,FALSE)</f>
        <v>62852.99355620984</v>
      </c>
    </row>
    <row r="101" spans="2:6" x14ac:dyDescent="0.25">
      <c r="B101" s="116" t="s">
        <v>6</v>
      </c>
      <c r="C101" s="31">
        <f>VLOOKUP($B101,'Reg. Data Sum (05)'!$B$3:$N$17,5,FALSE)</f>
        <v>97608</v>
      </c>
      <c r="D101" s="30">
        <f>VLOOKUP($B101,'Reg. Data Sum (05)'!$B$51:$N$65,5,FALSE)</f>
        <v>0.75528725150049658</v>
      </c>
      <c r="E101" s="29">
        <f>VLOOKUP($B101,'Reg. Data Sum (05)'!$B$35:$N$49,5,FALSE)</f>
        <v>26946.980165560199</v>
      </c>
      <c r="F101" s="59">
        <f>VLOOKUP($B101,'Reg. Data Sum (05)'!$B$35:$C$49,2,FALSE)</f>
        <v>25883.415413683811</v>
      </c>
    </row>
    <row r="102" spans="2:6" x14ac:dyDescent="0.25">
      <c r="B102" s="115" t="s">
        <v>46</v>
      </c>
      <c r="C102" s="31">
        <f>VLOOKUP($B102,'Reg. Data Sum (05)'!$B$3:$N$17,5,FALSE)</f>
        <v>94046</v>
      </c>
      <c r="D102" s="30">
        <f>VLOOKUP($B102,'Reg. Data Sum (05)'!$B$51:$N$65,5,FALSE)</f>
        <v>1.1510849604293922</v>
      </c>
      <c r="E102" s="29">
        <f>VLOOKUP($B102,'Reg. Data Sum (05)'!$B$35:$N$49,5,FALSE)</f>
        <v>58954.044393169301</v>
      </c>
      <c r="F102" s="59">
        <f>VLOOKUP($B102,'Reg. Data Sum (05)'!$B$35:$C$49,2,FALSE)</f>
        <v>59863.578387701535</v>
      </c>
    </row>
    <row r="103" spans="2:6" ht="15.75" thickBot="1" x14ac:dyDescent="0.3">
      <c r="B103" s="125" t="s">
        <v>12</v>
      </c>
      <c r="C103" s="28">
        <f>VLOOKUP($B103,'Reg. Data Sum (05)'!$B$3:$N$17,5,FALSE)</f>
        <v>32432</v>
      </c>
      <c r="D103" s="27">
        <f>VLOOKUP($B103,'Reg. Data Sum (05)'!$B$51:$N$65,5,FALSE)</f>
        <v>0.62941823088775239</v>
      </c>
      <c r="E103" s="26">
        <f>VLOOKUP($B103,'Reg. Data Sum (05)'!$B$35:$N$49,5,FALSE)</f>
        <v>30731.434015786876</v>
      </c>
      <c r="F103" s="61">
        <f>VLOOKUP($B103,'Reg. Data Sum (05)'!$B$35:$C$49,2,FALSE)</f>
        <v>39080.250732579909</v>
      </c>
    </row>
    <row r="104" spans="2:6" x14ac:dyDescent="0.25">
      <c r="B104" s="24" t="s">
        <v>25</v>
      </c>
      <c r="C104" s="25"/>
      <c r="D104" s="25"/>
      <c r="E104" s="25"/>
      <c r="F104" s="25"/>
    </row>
    <row r="105" spans="2:6" x14ac:dyDescent="0.25">
      <c r="B105" s="24" t="s">
        <v>23</v>
      </c>
      <c r="C105" s="23"/>
      <c r="D105" s="23"/>
      <c r="E105" s="23"/>
      <c r="F105" s="23"/>
    </row>
    <row r="106" spans="2:6" x14ac:dyDescent="0.25">
      <c r="B106" s="23"/>
      <c r="C106" s="23"/>
      <c r="D106" s="23"/>
      <c r="E106" s="23"/>
      <c r="F106" s="23"/>
    </row>
    <row r="107" spans="2:6" ht="15.75" thickBot="1" x14ac:dyDescent="0.3">
      <c r="B107" s="39" t="s">
        <v>148</v>
      </c>
      <c r="C107" s="23"/>
      <c r="D107" s="23"/>
      <c r="E107" s="23"/>
      <c r="F107" s="23"/>
    </row>
    <row r="108" spans="2:6" ht="26.25" x14ac:dyDescent="0.25">
      <c r="B108" s="80" t="s">
        <v>21</v>
      </c>
      <c r="C108" s="81" t="s">
        <v>30</v>
      </c>
      <c r="D108" s="82" t="s">
        <v>22</v>
      </c>
      <c r="E108" s="81" t="s">
        <v>65</v>
      </c>
      <c r="F108" s="83" t="s">
        <v>29</v>
      </c>
    </row>
    <row r="109" spans="2:6" x14ac:dyDescent="0.25">
      <c r="B109" s="116" t="s">
        <v>11</v>
      </c>
      <c r="C109" s="31">
        <f>VLOOKUP($B109,'Reg. Data Sum (05)'!$B$3:$N$17,6,FALSE)</f>
        <v>373304</v>
      </c>
      <c r="D109" s="30">
        <f>VLOOKUP($B109,'Reg. Data Sum (05)'!$B$51:$N$65,6,FALSE)</f>
        <v>1.0888775739106551</v>
      </c>
      <c r="E109" s="29">
        <f>VLOOKUP($B109,'Reg. Data Sum (05)'!$B$35:$N$49,6,FALSE)</f>
        <v>31476.631410325095</v>
      </c>
      <c r="F109" s="59">
        <f>VLOOKUP($B109,'Reg. Data Sum (05)'!$B$35:$C$49,2,FALSE)</f>
        <v>35139.37543426999</v>
      </c>
    </row>
    <row r="110" spans="2:6" x14ac:dyDescent="0.25">
      <c r="B110" s="116" t="s">
        <v>3</v>
      </c>
      <c r="C110" s="31">
        <f>VLOOKUP($B110,'Reg. Data Sum (05)'!$B$3:$N$17,6,FALSE)</f>
        <v>262098</v>
      </c>
      <c r="D110" s="30">
        <f>VLOOKUP($B110,'Reg. Data Sum (05)'!$B$51:$N$65,6,FALSE)</f>
        <v>1.3823351627025344</v>
      </c>
      <c r="E110" s="29">
        <f>VLOOKUP($B110,'Reg. Data Sum (05)'!$B$35:$N$49,6,FALSE)</f>
        <v>44038.104647879802</v>
      </c>
      <c r="F110" s="59">
        <f>VLOOKUP($B110,'Reg. Data Sum (05)'!$B$35:$C$49,2,FALSE)</f>
        <v>49286.593887949835</v>
      </c>
    </row>
    <row r="111" spans="2:6" x14ac:dyDescent="0.25">
      <c r="B111" s="116" t="s">
        <v>8</v>
      </c>
      <c r="C111" s="31">
        <f>VLOOKUP($B111,'Reg. Data Sum (05)'!$B$3:$N$17,6,FALSE)</f>
        <v>215861</v>
      </c>
      <c r="D111" s="30">
        <f>VLOOKUP($B111,'Reg. Data Sum (05)'!$B$51:$N$65,6,FALSE)</f>
        <v>0.98033550217417431</v>
      </c>
      <c r="E111" s="29">
        <f>VLOOKUP($B111,'Reg. Data Sum (05)'!$B$35:$N$49,6,FALSE)</f>
        <v>34672.123667545318</v>
      </c>
      <c r="F111" s="59">
        <f>VLOOKUP($B111,'Reg. Data Sum (05)'!$B$35:$C$49,2,FALSE)</f>
        <v>37653.707201537036</v>
      </c>
    </row>
    <row r="112" spans="2:6" x14ac:dyDescent="0.25">
      <c r="B112" s="116" t="s">
        <v>44</v>
      </c>
      <c r="C112" s="31">
        <f>VLOOKUP($B112,'Reg. Data Sum (05)'!$B$3:$N$17,6,FALSE)</f>
        <v>173496</v>
      </c>
      <c r="D112" s="30">
        <f>VLOOKUP($B112,'Reg. Data Sum (05)'!$B$51:$N$65,6,FALSE)</f>
        <v>0.94783218481696896</v>
      </c>
      <c r="E112" s="29">
        <f>VLOOKUP($B112,'Reg. Data Sum (05)'!$B$35:$N$49,6,FALSE)</f>
        <v>30640.634982939089</v>
      </c>
      <c r="F112" s="59">
        <f>VLOOKUP($B112,'Reg. Data Sum (05)'!$B$35:$C$49,2,FALSE)</f>
        <v>37717.632224668232</v>
      </c>
    </row>
    <row r="113" spans="2:6" x14ac:dyDescent="0.25">
      <c r="B113" s="116" t="s">
        <v>9</v>
      </c>
      <c r="C113" s="31">
        <f>VLOOKUP($B113,'Reg. Data Sum (05)'!$B$3:$N$17,6,FALSE)</f>
        <v>171856</v>
      </c>
      <c r="D113" s="30">
        <f>VLOOKUP($B113,'Reg. Data Sum (05)'!$B$51:$N$65,6,FALSE)</f>
        <v>0.76242570332332982</v>
      </c>
      <c r="E113" s="29">
        <f>VLOOKUP($B113,'Reg. Data Sum (05)'!$B$35:$N$49,6,FALSE)</f>
        <v>35403.137341727961</v>
      </c>
      <c r="F113" s="59">
        <f>VLOOKUP($B113,'Reg. Data Sum (05)'!$B$35:$C$49,2,FALSE)</f>
        <v>49574.423798738717</v>
      </c>
    </row>
    <row r="114" spans="2:6" x14ac:dyDescent="0.25">
      <c r="B114" s="116" t="s">
        <v>7</v>
      </c>
      <c r="C114" s="31">
        <f>VLOOKUP($B114,'Reg. Data Sum (05)'!$B$3:$N$17,6,FALSE)</f>
        <v>164610</v>
      </c>
      <c r="D114" s="30">
        <f>VLOOKUP($B114,'Reg. Data Sum (05)'!$B$51:$N$65,6,FALSE)</f>
        <v>0.96705036500335728</v>
      </c>
      <c r="E114" s="29">
        <f>VLOOKUP($B114,'Reg. Data Sum (05)'!$B$35:$N$49,6,FALSE)</f>
        <v>12976.072371058866</v>
      </c>
      <c r="F114" s="59">
        <f>VLOOKUP($B114,'Reg. Data Sum (05)'!$B$35:$C$49,2,FALSE)</f>
        <v>17068.328491005825</v>
      </c>
    </row>
    <row r="115" spans="2:6" x14ac:dyDescent="0.25">
      <c r="B115" s="116" t="s">
        <v>10</v>
      </c>
      <c r="C115" s="31">
        <f>VLOOKUP($B115,'Reg. Data Sum (05)'!$B$3:$N$17,6,FALSE)</f>
        <v>86955</v>
      </c>
      <c r="D115" s="30">
        <f>VLOOKUP($B115,'Reg. Data Sum (05)'!$B$51:$N$65,6,FALSE)</f>
        <v>0.80965269258428041</v>
      </c>
      <c r="E115" s="29">
        <f>VLOOKUP($B115,'Reg. Data Sum (05)'!$B$35:$N$49,6,FALSE)</f>
        <v>43354.957725260188</v>
      </c>
      <c r="F115" s="59">
        <f>VLOOKUP($B115,'Reg. Data Sum (05)'!$B$35:$C$49,2,FALSE)</f>
        <v>64397.850594375363</v>
      </c>
    </row>
    <row r="116" spans="2:6" x14ac:dyDescent="0.25">
      <c r="B116" s="116" t="s">
        <v>2</v>
      </c>
      <c r="C116" s="31">
        <f>VLOOKUP($B116,'Reg. Data Sum (05)'!$B$3:$N$17,6,FALSE)</f>
        <v>84232</v>
      </c>
      <c r="D116" s="30">
        <f>VLOOKUP($B116,'Reg. Data Sum (05)'!$B$51:$N$65,6,FALSE)</f>
        <v>0.86721664921263342</v>
      </c>
      <c r="E116" s="29">
        <f>VLOOKUP($B116,'Reg. Data Sum (05)'!$B$35:$N$49,6,FALSE)</f>
        <v>35754.677082344002</v>
      </c>
      <c r="F116" s="59">
        <f>VLOOKUP($B116,'Reg. Data Sum (05)'!$B$35:$C$49,2,FALSE)</f>
        <v>42100.172452240011</v>
      </c>
    </row>
    <row r="117" spans="2:6" x14ac:dyDescent="0.25">
      <c r="B117" s="115" t="s">
        <v>45</v>
      </c>
      <c r="C117" s="31">
        <f>VLOOKUP($B117,'Reg. Data Sum (05)'!$B$3:$N$17,6,FALSE)</f>
        <v>83199</v>
      </c>
      <c r="D117" s="30">
        <f>VLOOKUP($B117,'Reg. Data Sum (05)'!$B$51:$N$65,6,FALSE)</f>
        <v>1.3753157191942351</v>
      </c>
      <c r="E117" s="29">
        <f>VLOOKUP($B117,'Reg. Data Sum (05)'!$B$35:$N$49,6,FALSE)</f>
        <v>37643.657567999617</v>
      </c>
      <c r="F117" s="59">
        <f>VLOOKUP($B117,'Reg. Data Sum (05)'!$B$35:$C$49,2,FALSE)</f>
        <v>42248.599550437611</v>
      </c>
    </row>
    <row r="118" spans="2:6" x14ac:dyDescent="0.25">
      <c r="B118" s="116" t="s">
        <v>6</v>
      </c>
      <c r="C118" s="31">
        <f>VLOOKUP($B118,'Reg. Data Sum (05)'!$B$3:$N$17,6,FALSE)</f>
        <v>44981</v>
      </c>
      <c r="D118" s="30">
        <f>VLOOKUP($B118,'Reg. Data Sum (05)'!$B$51:$N$65,6,FALSE)</f>
        <v>0.7785491175002498</v>
      </c>
      <c r="E118" s="29">
        <f>VLOOKUP($B118,'Reg. Data Sum (05)'!$B$35:$N$49,6,FALSE)</f>
        <v>23963.605655721305</v>
      </c>
      <c r="F118" s="59">
        <f>VLOOKUP($B118,'Reg. Data Sum (05)'!$B$35:$C$49,2,FALSE)</f>
        <v>25883.415413683811</v>
      </c>
    </row>
    <row r="119" spans="2:6" x14ac:dyDescent="0.25">
      <c r="B119" s="115" t="s">
        <v>46</v>
      </c>
      <c r="C119" s="31">
        <f>VLOOKUP($B119,'Reg. Data Sum (05)'!$B$3:$N$17,6,FALSE)</f>
        <v>37293</v>
      </c>
      <c r="D119" s="30">
        <f>VLOOKUP($B119,'Reg. Data Sum (05)'!$B$51:$N$65,6,FALSE)</f>
        <v>1.0209971796816824</v>
      </c>
      <c r="E119" s="29">
        <f>VLOOKUP($B119,'Reg. Data Sum (05)'!$B$35:$N$49,6,FALSE)</f>
        <v>50223.800686455907</v>
      </c>
      <c r="F119" s="59">
        <f>VLOOKUP($B119,'Reg. Data Sum (05)'!$B$35:$C$49,2,FALSE)</f>
        <v>59863.578387701535</v>
      </c>
    </row>
    <row r="120" spans="2:6" x14ac:dyDescent="0.25">
      <c r="B120" s="116" t="s">
        <v>4</v>
      </c>
      <c r="C120" s="31">
        <f>VLOOKUP($B120,'Reg. Data Sum (05)'!$B$3:$N$17,6,FALSE)</f>
        <v>29177</v>
      </c>
      <c r="D120" s="30">
        <f>VLOOKUP($B120,'Reg. Data Sum (05)'!$B$51:$N$65,6,FALSE)</f>
        <v>0.7144472054504919</v>
      </c>
      <c r="E120" s="29">
        <f>VLOOKUP($B120,'Reg. Data Sum (05)'!$B$35:$N$49,6,FALSE)</f>
        <v>38630.701648558796</v>
      </c>
      <c r="F120" s="59">
        <f>VLOOKUP($B120,'Reg. Data Sum (05)'!$B$35:$C$49,2,FALSE)</f>
        <v>62852.99355620984</v>
      </c>
    </row>
    <row r="121" spans="2:6" ht="15.75" thickBot="1" x14ac:dyDescent="0.3">
      <c r="B121" s="125" t="s">
        <v>12</v>
      </c>
      <c r="C121" s="28">
        <f>VLOOKUP($B121,'Reg. Data Sum (05)'!$B$3:$N$17,6,FALSE)</f>
        <v>28266</v>
      </c>
      <c r="D121" s="27">
        <f>VLOOKUP($B121,'Reg. Data Sum (05)'!$B$51:$N$65,6,FALSE)</f>
        <v>1.2270439303815885</v>
      </c>
      <c r="E121" s="26">
        <f>VLOOKUP($B121,'Reg. Data Sum (05)'!$B$35:$N$49,6,FALSE)</f>
        <v>45628.167798768838</v>
      </c>
      <c r="F121" s="61">
        <f>VLOOKUP($B121,'Reg. Data Sum (05)'!$B$35:$C$49,2,FALSE)</f>
        <v>39080.250732579909</v>
      </c>
    </row>
    <row r="122" spans="2:6" x14ac:dyDescent="0.25">
      <c r="B122" s="24" t="s">
        <v>25</v>
      </c>
      <c r="C122" s="25"/>
      <c r="D122" s="25"/>
      <c r="E122" s="25"/>
      <c r="F122" s="25"/>
    </row>
    <row r="123" spans="2:6" x14ac:dyDescent="0.25">
      <c r="B123" s="24" t="s">
        <v>23</v>
      </c>
      <c r="C123" s="23"/>
      <c r="D123" s="23"/>
      <c r="E123" s="23"/>
      <c r="F123" s="23"/>
    </row>
    <row r="124" spans="2:6" x14ac:dyDescent="0.25">
      <c r="B124" s="23"/>
      <c r="C124" s="23"/>
      <c r="D124" s="23"/>
      <c r="E124" s="23"/>
      <c r="F124" s="23"/>
    </row>
    <row r="125" spans="2:6" ht="15.75" thickBot="1" x14ac:dyDescent="0.3">
      <c r="B125" s="39" t="s">
        <v>149</v>
      </c>
      <c r="C125" s="23"/>
      <c r="D125" s="23"/>
      <c r="E125" s="23"/>
      <c r="F125" s="23"/>
    </row>
    <row r="126" spans="2:6" ht="26.25" x14ac:dyDescent="0.25">
      <c r="B126" s="84" t="s">
        <v>21</v>
      </c>
      <c r="C126" s="85" t="s">
        <v>30</v>
      </c>
      <c r="D126" s="86" t="s">
        <v>22</v>
      </c>
      <c r="E126" s="85" t="s">
        <v>64</v>
      </c>
      <c r="F126" s="87" t="s">
        <v>29</v>
      </c>
    </row>
    <row r="127" spans="2:6" x14ac:dyDescent="0.25">
      <c r="B127" s="116" t="s">
        <v>11</v>
      </c>
      <c r="C127" s="31">
        <f>VLOOKUP($B127,'Reg. Data Sum (05)'!$B$3:$N$17,7,FALSE)</f>
        <v>466168</v>
      </c>
      <c r="D127" s="30">
        <f>VLOOKUP($B127,'Reg. Data Sum (05)'!$B$51:$N$65,7,FALSE)</f>
        <v>0.95713624250921614</v>
      </c>
      <c r="E127" s="29">
        <f>VLOOKUP($B127,'Reg. Data Sum (05)'!$B$35:$N$49,7,FALSE)</f>
        <v>36200.847458427008</v>
      </c>
      <c r="F127" s="59">
        <f>VLOOKUP($B127,'Reg. Data Sum (05)'!$B$35:$C$49,2,FALSE)</f>
        <v>35139.37543426999</v>
      </c>
    </row>
    <row r="128" spans="2:6" x14ac:dyDescent="0.25">
      <c r="B128" s="116" t="s">
        <v>9</v>
      </c>
      <c r="C128" s="31">
        <f>VLOOKUP($B128,'Reg. Data Sum (05)'!$B$3:$N$17,7,FALSE)</f>
        <v>383450</v>
      </c>
      <c r="D128" s="30">
        <f>VLOOKUP($B128,'Reg. Data Sum (05)'!$B$51:$N$65,7,FALSE)</f>
        <v>1.1974474548466705</v>
      </c>
      <c r="E128" s="29">
        <f>VLOOKUP($B128,'Reg. Data Sum (05)'!$B$35:$N$49,7,FALSE)</f>
        <v>53577.369810927106</v>
      </c>
      <c r="F128" s="59">
        <f>VLOOKUP($B128,'Reg. Data Sum (05)'!$B$35:$C$49,2,FALSE)</f>
        <v>49574.423798738717</v>
      </c>
    </row>
    <row r="129" spans="2:6" x14ac:dyDescent="0.25">
      <c r="B129" s="116" t="s">
        <v>8</v>
      </c>
      <c r="C129" s="31">
        <f>VLOOKUP($B129,'Reg. Data Sum (05)'!$B$3:$N$17,7,FALSE)</f>
        <v>340188</v>
      </c>
      <c r="D129" s="30">
        <f>VLOOKUP($B129,'Reg. Data Sum (05)'!$B$51:$N$65,7,FALSE)</f>
        <v>1.0875129301020943</v>
      </c>
      <c r="E129" s="29">
        <f>VLOOKUP($B129,'Reg. Data Sum (05)'!$B$35:$N$49,7,FALSE)</f>
        <v>40449.701382764826</v>
      </c>
      <c r="F129" s="59">
        <f>VLOOKUP($B129,'Reg. Data Sum (05)'!$B$35:$C$49,2,FALSE)</f>
        <v>37653.707201537036</v>
      </c>
    </row>
    <row r="130" spans="2:6" x14ac:dyDescent="0.25">
      <c r="B130" s="116" t="s">
        <v>7</v>
      </c>
      <c r="C130" s="31">
        <f>VLOOKUP($B130,'Reg. Data Sum (05)'!$B$3:$N$17,7,FALSE)</f>
        <v>229171</v>
      </c>
      <c r="D130" s="30">
        <f>VLOOKUP($B130,'Reg. Data Sum (05)'!$B$51:$N$65,7,FALSE)</f>
        <v>0.94769247329162576</v>
      </c>
      <c r="E130" s="29">
        <f>VLOOKUP($B130,'Reg. Data Sum (05)'!$B$35:$N$49,7,FALSE)</f>
        <v>18301.470762007408</v>
      </c>
      <c r="F130" s="59">
        <f>VLOOKUP($B130,'Reg. Data Sum (05)'!$B$35:$C$49,2,FALSE)</f>
        <v>17068.328491005825</v>
      </c>
    </row>
    <row r="131" spans="2:6" x14ac:dyDescent="0.25">
      <c r="B131" s="116" t="s">
        <v>44</v>
      </c>
      <c r="C131" s="31">
        <f>VLOOKUP($B131,'Reg. Data Sum (05)'!$B$3:$N$17,7,FALSE)</f>
        <v>226172</v>
      </c>
      <c r="D131" s="30">
        <f>VLOOKUP($B131,'Reg. Data Sum (05)'!$B$51:$N$65,7,FALSE)</f>
        <v>0.86975256243090326</v>
      </c>
      <c r="E131" s="29">
        <f>VLOOKUP($B131,'Reg. Data Sum (05)'!$B$35:$N$49,7,FALSE)</f>
        <v>42190.624789982845</v>
      </c>
      <c r="F131" s="59">
        <f>VLOOKUP($B131,'Reg. Data Sum (05)'!$B$35:$C$49,2,FALSE)</f>
        <v>37717.632224668232</v>
      </c>
    </row>
    <row r="132" spans="2:6" x14ac:dyDescent="0.25">
      <c r="B132" s="116" t="s">
        <v>2</v>
      </c>
      <c r="C132" s="31">
        <f>VLOOKUP($B132,'Reg. Data Sum (05)'!$B$3:$N$17,7,FALSE)</f>
        <v>182971</v>
      </c>
      <c r="D132" s="30">
        <f>VLOOKUP($B132,'Reg. Data Sum (05)'!$B$51:$N$65,7,FALSE)</f>
        <v>1.326012595481314</v>
      </c>
      <c r="E132" s="29">
        <f>VLOOKUP($B132,'Reg. Data Sum (05)'!$B$35:$N$49,7,FALSE)</f>
        <v>45897.620065474854</v>
      </c>
      <c r="F132" s="59">
        <f>VLOOKUP($B132,'Reg. Data Sum (05)'!$B$35:$C$49,2,FALSE)</f>
        <v>42100.172452240011</v>
      </c>
    </row>
    <row r="133" spans="2:6" x14ac:dyDescent="0.25">
      <c r="B133" s="116" t="s">
        <v>10</v>
      </c>
      <c r="C133" s="31">
        <f>VLOOKUP($B133,'Reg. Data Sum (05)'!$B$3:$N$17,7,FALSE)</f>
        <v>158269</v>
      </c>
      <c r="D133" s="30">
        <f>VLOOKUP($B133,'Reg. Data Sum (05)'!$B$51:$N$65,7,FALSE)</f>
        <v>1.037325267582043</v>
      </c>
      <c r="E133" s="29">
        <f>VLOOKUP($B133,'Reg. Data Sum (05)'!$B$35:$N$49,7,FALSE)</f>
        <v>64226.238069362917</v>
      </c>
      <c r="F133" s="59">
        <f>VLOOKUP($B133,'Reg. Data Sum (05)'!$B$35:$C$49,2,FALSE)</f>
        <v>64397.850594375363</v>
      </c>
    </row>
    <row r="134" spans="2:6" x14ac:dyDescent="0.25">
      <c r="B134" s="116" t="s">
        <v>3</v>
      </c>
      <c r="C134" s="31">
        <f>VLOOKUP($B134,'Reg. Data Sum (05)'!$B$3:$N$17,7,FALSE)</f>
        <v>140499</v>
      </c>
      <c r="D134" s="30">
        <f>VLOOKUP($B134,'Reg. Data Sum (05)'!$B$51:$N$65,7,FALSE)</f>
        <v>0.52160023080704654</v>
      </c>
      <c r="E134" s="29">
        <f>VLOOKUP($B134,'Reg. Data Sum (05)'!$B$35:$N$49,7,FALSE)</f>
        <v>54525.93805649862</v>
      </c>
      <c r="F134" s="59">
        <f>VLOOKUP($B134,'Reg. Data Sum (05)'!$B$35:$C$49,2,FALSE)</f>
        <v>49286.593887949835</v>
      </c>
    </row>
    <row r="135" spans="2:6" x14ac:dyDescent="0.25">
      <c r="B135" s="115" t="s">
        <v>46</v>
      </c>
      <c r="C135" s="31">
        <f>VLOOKUP($B135,'Reg. Data Sum (05)'!$B$3:$N$17,7,FALSE)</f>
        <v>125812</v>
      </c>
      <c r="D135" s="30">
        <f>VLOOKUP($B135,'Reg. Data Sum (05)'!$B$51:$N$65,7,FALSE)</f>
        <v>2.4245669498726028</v>
      </c>
      <c r="E135" s="29">
        <f>VLOOKUP($B135,'Reg. Data Sum (05)'!$B$35:$N$49,7,FALSE)</f>
        <v>74740.721282548562</v>
      </c>
      <c r="F135" s="59">
        <f>VLOOKUP($B135,'Reg. Data Sum (05)'!$B$35:$C$49,2,FALSE)</f>
        <v>59863.578387701535</v>
      </c>
    </row>
    <row r="136" spans="2:6" x14ac:dyDescent="0.25">
      <c r="B136" s="115" t="s">
        <v>45</v>
      </c>
      <c r="C136" s="31">
        <f>VLOOKUP($B136,'Reg. Data Sum (05)'!$B$3:$N$17,7,FALSE)</f>
        <v>96704</v>
      </c>
      <c r="D136" s="30">
        <f>VLOOKUP($B136,'Reg. Data Sum (05)'!$B$51:$N$65,7,FALSE)</f>
        <v>1.1252360358590534</v>
      </c>
      <c r="E136" s="29">
        <f>VLOOKUP($B136,'Reg. Data Sum (05)'!$B$35:$N$49,7,FALSE)</f>
        <v>43604.175349520185</v>
      </c>
      <c r="F136" s="59">
        <f>VLOOKUP($B136,'Reg. Data Sum (05)'!$B$35:$C$49,2,FALSE)</f>
        <v>42248.599550437611</v>
      </c>
    </row>
    <row r="137" spans="2:6" x14ac:dyDescent="0.25">
      <c r="B137" s="116" t="s">
        <v>6</v>
      </c>
      <c r="C137" s="31">
        <f>VLOOKUP($B137,'Reg. Data Sum (05)'!$B$3:$N$17,7,FALSE)</f>
        <v>89139</v>
      </c>
      <c r="D137" s="30">
        <f>VLOOKUP($B137,'Reg. Data Sum (05)'!$B$51:$N$65,7,FALSE)</f>
        <v>1.0860243467539941</v>
      </c>
      <c r="E137" s="29">
        <f>VLOOKUP($B137,'Reg. Data Sum (05)'!$B$35:$N$49,7,FALSE)</f>
        <v>29232.687577827888</v>
      </c>
      <c r="F137" s="59">
        <f>VLOOKUP($B137,'Reg. Data Sum (05)'!$B$35:$C$49,2,FALSE)</f>
        <v>25883.415413683811</v>
      </c>
    </row>
    <row r="138" spans="2:6" x14ac:dyDescent="0.25">
      <c r="B138" s="116" t="s">
        <v>4</v>
      </c>
      <c r="C138" s="31">
        <f>VLOOKUP($B138,'Reg. Data Sum (05)'!$B$3:$N$17,7,FALSE)</f>
        <v>50368</v>
      </c>
      <c r="D138" s="30">
        <f>VLOOKUP($B138,'Reg. Data Sum (05)'!$B$51:$N$65,7,FALSE)</f>
        <v>0.86815866872255776</v>
      </c>
      <c r="E138" s="29">
        <f>VLOOKUP($B138,'Reg. Data Sum (05)'!$B$35:$N$49,7,FALSE)</f>
        <v>61991.156607369761</v>
      </c>
      <c r="F138" s="59">
        <f>VLOOKUP($B138,'Reg. Data Sum (05)'!$B$35:$C$49,2,FALSE)</f>
        <v>62852.99355620984</v>
      </c>
    </row>
    <row r="139" spans="2:6" ht="15.75" thickBot="1" x14ac:dyDescent="0.3">
      <c r="B139" s="125" t="s">
        <v>12</v>
      </c>
      <c r="C139" s="28">
        <f>VLOOKUP($B139,'Reg. Data Sum (05)'!$B$3:$N$17,7,FALSE)</f>
        <v>6884</v>
      </c>
      <c r="D139" s="27">
        <f>VLOOKUP($B139,'Reg. Data Sum (05)'!$B$51:$N$65,7,FALSE)</f>
        <v>0.21035435701917218</v>
      </c>
      <c r="E139" s="26">
        <f>VLOOKUP($B139,'Reg. Data Sum (05)'!$B$35:$N$49,7,FALSE)</f>
        <v>33341.396135967458</v>
      </c>
      <c r="F139" s="61">
        <f>VLOOKUP($B139,'Reg. Data Sum (05)'!$B$35:$C$49,2,FALSE)</f>
        <v>39080.250732579909</v>
      </c>
    </row>
    <row r="140" spans="2:6" x14ac:dyDescent="0.25">
      <c r="B140" s="24" t="s">
        <v>25</v>
      </c>
      <c r="C140" s="25"/>
      <c r="D140" s="25"/>
      <c r="E140" s="25"/>
      <c r="F140" s="25"/>
    </row>
    <row r="141" spans="2:6" x14ac:dyDescent="0.25">
      <c r="B141" s="24" t="s">
        <v>23</v>
      </c>
      <c r="C141" s="23"/>
      <c r="D141" s="23"/>
      <c r="E141" s="23"/>
      <c r="F141" s="23"/>
    </row>
    <row r="142" spans="2:6" x14ac:dyDescent="0.25">
      <c r="B142" s="23"/>
      <c r="C142" s="23"/>
      <c r="D142" s="23"/>
      <c r="E142" s="23"/>
      <c r="F142" s="23"/>
    </row>
    <row r="143" spans="2:6" ht="15.75" thickBot="1" x14ac:dyDescent="0.3">
      <c r="B143" s="39" t="s">
        <v>150</v>
      </c>
      <c r="C143" s="23"/>
      <c r="D143" s="23"/>
      <c r="E143" s="23"/>
      <c r="F143" s="23"/>
    </row>
    <row r="144" spans="2:6" ht="26.25" x14ac:dyDescent="0.25">
      <c r="B144" s="65" t="s">
        <v>21</v>
      </c>
      <c r="C144" s="66" t="s">
        <v>30</v>
      </c>
      <c r="D144" s="67" t="s">
        <v>22</v>
      </c>
      <c r="E144" s="66" t="s">
        <v>63</v>
      </c>
      <c r="F144" s="88" t="s">
        <v>29</v>
      </c>
    </row>
    <row r="145" spans="2:6" x14ac:dyDescent="0.25">
      <c r="B145" s="116" t="s">
        <v>11</v>
      </c>
      <c r="C145" s="31">
        <f>VLOOKUP($B145,'Reg. Data Sum (05)'!$B$3:$N$17,8,FALSE)</f>
        <v>742203</v>
      </c>
      <c r="D145" s="30">
        <f>VLOOKUP($B145,'Reg. Data Sum (05)'!$B$51:$N$65,8,FALSE)</f>
        <v>0.98681554448724429</v>
      </c>
      <c r="E145" s="29">
        <f>VLOOKUP($B145,'Reg. Data Sum (05)'!$B$35:$N$49,8,FALSE)</f>
        <v>32347.911466270009</v>
      </c>
      <c r="F145" s="59">
        <f>VLOOKUP($B145,'Reg. Data Sum (05)'!$B$35:$C$49,2,FALSE)</f>
        <v>35139.37543426999</v>
      </c>
    </row>
    <row r="146" spans="2:6" x14ac:dyDescent="0.25">
      <c r="B146" s="116" t="s">
        <v>3</v>
      </c>
      <c r="C146" s="31">
        <f>VLOOKUP($B146,'Reg. Data Sum (05)'!$B$3:$N$17,8,FALSE)</f>
        <v>569146</v>
      </c>
      <c r="D146" s="30">
        <f>VLOOKUP($B146,'Reg. Data Sum (05)'!$B$51:$N$65,8,FALSE)</f>
        <v>1.3682649529763833</v>
      </c>
      <c r="E146" s="29">
        <f>VLOOKUP($B146,'Reg. Data Sum (05)'!$B$35:$N$49,8,FALSE)</f>
        <v>42707.699570936107</v>
      </c>
      <c r="F146" s="59">
        <f>VLOOKUP($B146,'Reg. Data Sum (05)'!$B$35:$C$49,2,FALSE)</f>
        <v>49286.593887949835</v>
      </c>
    </row>
    <row r="147" spans="2:6" x14ac:dyDescent="0.25">
      <c r="B147" s="116" t="s">
        <v>9</v>
      </c>
      <c r="C147" s="31">
        <f>VLOOKUP($B147,'Reg. Data Sum (05)'!$B$3:$N$17,8,FALSE)</f>
        <v>447782</v>
      </c>
      <c r="D147" s="30">
        <f>VLOOKUP($B147,'Reg. Data Sum (05)'!$B$51:$N$65,8,FALSE)</f>
        <v>0.90551641647390579</v>
      </c>
      <c r="E147" s="29">
        <f>VLOOKUP($B147,'Reg. Data Sum (05)'!$B$35:$N$49,8,FALSE)</f>
        <v>42639.795286545683</v>
      </c>
      <c r="F147" s="59">
        <f>VLOOKUP($B147,'Reg. Data Sum (05)'!$B$35:$C$49,2,FALSE)</f>
        <v>49574.423798738717</v>
      </c>
    </row>
    <row r="148" spans="2:6" x14ac:dyDescent="0.25">
      <c r="B148" s="116" t="s">
        <v>8</v>
      </c>
      <c r="C148" s="31">
        <f>VLOOKUP($B148,'Reg. Data Sum (05)'!$B$3:$N$17,8,FALSE)</f>
        <v>447234</v>
      </c>
      <c r="D148" s="30">
        <f>VLOOKUP($B148,'Reg. Data Sum (05)'!$B$51:$N$65,8,FALSE)</f>
        <v>0.92583208010884699</v>
      </c>
      <c r="E148" s="29">
        <f>VLOOKUP($B148,'Reg. Data Sum (05)'!$B$35:$N$49,8,FALSE)</f>
        <v>34562.016861419303</v>
      </c>
      <c r="F148" s="59">
        <f>VLOOKUP($B148,'Reg. Data Sum (05)'!$B$35:$C$49,2,FALSE)</f>
        <v>37653.707201537036</v>
      </c>
    </row>
    <row r="149" spans="2:6" x14ac:dyDescent="0.25">
      <c r="B149" s="116" t="s">
        <v>44</v>
      </c>
      <c r="C149" s="31">
        <f>VLOOKUP($B149,'Reg. Data Sum (05)'!$B$3:$N$17,8,FALSE)</f>
        <v>415357</v>
      </c>
      <c r="D149" s="30">
        <f>VLOOKUP($B149,'Reg. Data Sum (05)'!$B$51:$N$65,8,FALSE)</f>
        <v>1.0343330116983847</v>
      </c>
      <c r="E149" s="29">
        <f>VLOOKUP($B149,'Reg. Data Sum (05)'!$B$35:$N$49,8,FALSE)</f>
        <v>34176.170619491182</v>
      </c>
      <c r="F149" s="59">
        <f>VLOOKUP($B149,'Reg. Data Sum (05)'!$B$35:$C$49,2,FALSE)</f>
        <v>37717.632224668232</v>
      </c>
    </row>
    <row r="150" spans="2:6" x14ac:dyDescent="0.25">
      <c r="B150" s="116" t="s">
        <v>7</v>
      </c>
      <c r="C150" s="31">
        <f>VLOOKUP($B150,'Reg. Data Sum (05)'!$B$3:$N$17,8,FALSE)</f>
        <v>358318</v>
      </c>
      <c r="D150" s="30">
        <f>VLOOKUP($B150,'Reg. Data Sum (05)'!$B$51:$N$65,8,FALSE)</f>
        <v>0.95952958605986327</v>
      </c>
      <c r="E150" s="29">
        <f>VLOOKUP($B150,'Reg. Data Sum (05)'!$B$35:$N$49,8,FALSE)</f>
        <v>14366.181913830731</v>
      </c>
      <c r="F150" s="59">
        <f>VLOOKUP($B150,'Reg. Data Sum (05)'!$B$35:$C$49,2,FALSE)</f>
        <v>17068.328491005825</v>
      </c>
    </row>
    <row r="151" spans="2:6" x14ac:dyDescent="0.25">
      <c r="B151" s="116" t="s">
        <v>2</v>
      </c>
      <c r="C151" s="31">
        <f>VLOOKUP($B151,'Reg. Data Sum (05)'!$B$3:$N$17,8,FALSE)</f>
        <v>232261</v>
      </c>
      <c r="D151" s="30">
        <f>VLOOKUP($B151,'Reg. Data Sum (05)'!$B$51:$N$65,8,FALSE)</f>
        <v>1.0899928586760737</v>
      </c>
      <c r="E151" s="29">
        <f>VLOOKUP($B151,'Reg. Data Sum (05)'!$B$35:$N$49,8,FALSE)</f>
        <v>35082.929721304914</v>
      </c>
      <c r="F151" s="59">
        <f>VLOOKUP($B151,'Reg. Data Sum (05)'!$B$35:$C$49,2,FALSE)</f>
        <v>42100.172452240011</v>
      </c>
    </row>
    <row r="152" spans="2:6" x14ac:dyDescent="0.25">
      <c r="B152" s="116" t="s">
        <v>10</v>
      </c>
      <c r="C152" s="31">
        <f>VLOOKUP($B152,'Reg. Data Sum (05)'!$B$3:$N$17,8,FALSE)</f>
        <v>192599</v>
      </c>
      <c r="D152" s="30">
        <f>VLOOKUP($B152,'Reg. Data Sum (05)'!$B$51:$N$65,8,FALSE)</f>
        <v>0.81743852106254444</v>
      </c>
      <c r="E152" s="29">
        <f>VLOOKUP($B152,'Reg. Data Sum (05)'!$B$35:$N$49,8,FALSE)</f>
        <v>56370.149081770935</v>
      </c>
      <c r="F152" s="59">
        <f>VLOOKUP($B152,'Reg. Data Sum (05)'!$B$35:$C$49,2,FALSE)</f>
        <v>64397.850594375363</v>
      </c>
    </row>
    <row r="153" spans="2:6" x14ac:dyDescent="0.25">
      <c r="B153" s="115" t="s">
        <v>45</v>
      </c>
      <c r="C153" s="31">
        <f>VLOOKUP($B153,'Reg. Data Sum (05)'!$B$3:$N$17,8,FALSE)</f>
        <v>170821</v>
      </c>
      <c r="D153" s="30">
        <f>VLOOKUP($B153,'Reg. Data Sum (05)'!$B$51:$N$65,8,FALSE)</f>
        <v>1.2871300420087033</v>
      </c>
      <c r="E153" s="29">
        <f>VLOOKUP($B153,'Reg. Data Sum (05)'!$B$35:$N$49,8,FALSE)</f>
        <v>36997.663097628509</v>
      </c>
      <c r="F153" s="59">
        <f>VLOOKUP($B153,'Reg. Data Sum (05)'!$B$35:$C$49,2,FALSE)</f>
        <v>42248.599550437611</v>
      </c>
    </row>
    <row r="154" spans="2:6" x14ac:dyDescent="0.25">
      <c r="B154" s="116" t="s">
        <v>6</v>
      </c>
      <c r="C154" s="31">
        <f>VLOOKUP($B154,'Reg. Data Sum (05)'!$B$3:$N$17,8,FALSE)</f>
        <v>97229</v>
      </c>
      <c r="D154" s="30">
        <f>VLOOKUP($B154,'Reg. Data Sum (05)'!$B$51:$N$65,8,FALSE)</f>
        <v>0.7670957845921561</v>
      </c>
      <c r="E154" s="29">
        <f>VLOOKUP($B154,'Reg. Data Sum (05)'!$B$35:$N$49,8,FALSE)</f>
        <v>23243.152300239639</v>
      </c>
      <c r="F154" s="59">
        <f>VLOOKUP($B154,'Reg. Data Sum (05)'!$B$35:$C$49,2,FALSE)</f>
        <v>25883.415413683811</v>
      </c>
    </row>
    <row r="155" spans="2:6" x14ac:dyDescent="0.25">
      <c r="B155" s="116" t="s">
        <v>4</v>
      </c>
      <c r="C155" s="31">
        <f>VLOOKUP($B155,'Reg. Data Sum (05)'!$B$3:$N$17,8,FALSE)</f>
        <v>76745</v>
      </c>
      <c r="D155" s="30">
        <f>VLOOKUP($B155,'Reg. Data Sum (05)'!$B$51:$N$65,8,FALSE)</f>
        <v>0.85659683126670594</v>
      </c>
      <c r="E155" s="29">
        <f>VLOOKUP($B155,'Reg. Data Sum (05)'!$B$35:$N$49,8,FALSE)</f>
        <v>54554.641110170043</v>
      </c>
      <c r="F155" s="59">
        <f>VLOOKUP($B155,'Reg. Data Sum (05)'!$B$35:$C$49,2,FALSE)</f>
        <v>62852.99355620984</v>
      </c>
    </row>
    <row r="156" spans="2:6" x14ac:dyDescent="0.25">
      <c r="B156" s="115" t="s">
        <v>46</v>
      </c>
      <c r="C156" s="31">
        <f>VLOOKUP($B156,'Reg. Data Sum (05)'!$B$3:$N$17,8,FALSE)</f>
        <v>61631</v>
      </c>
      <c r="D156" s="30">
        <f>VLOOKUP($B156,'Reg. Data Sum (05)'!$B$51:$N$65,8,FALSE)</f>
        <v>0.76911857895419422</v>
      </c>
      <c r="E156" s="29">
        <f>VLOOKUP($B156,'Reg. Data Sum (05)'!$B$35:$N$49,8,FALSE)</f>
        <v>52287.732667001997</v>
      </c>
      <c r="F156" s="59">
        <f>VLOOKUP($B156,'Reg. Data Sum (05)'!$B$35:$C$49,2,FALSE)</f>
        <v>59863.578387701535</v>
      </c>
    </row>
    <row r="157" spans="2:6" ht="15.75" thickBot="1" x14ac:dyDescent="0.3">
      <c r="B157" s="125" t="s">
        <v>12</v>
      </c>
      <c r="C157" s="28">
        <f>VLOOKUP($B157,'Reg. Data Sum (05)'!$B$3:$N$17,8,FALSE)</f>
        <v>32831</v>
      </c>
      <c r="D157" s="27">
        <f>VLOOKUP($B157,'Reg. Data Sum (05)'!$B$51:$N$65,8,FALSE)</f>
        <v>0.64964594899694417</v>
      </c>
      <c r="E157" s="26">
        <f>VLOOKUP($B157,'Reg. Data Sum (05)'!$B$35:$N$49,8,FALSE)</f>
        <v>29220.067466723525</v>
      </c>
      <c r="F157" s="61">
        <f>VLOOKUP($B157,'Reg. Data Sum (05)'!$B$35:$C$49,2,FALSE)</f>
        <v>39080.250732579909</v>
      </c>
    </row>
    <row r="158" spans="2:6" x14ac:dyDescent="0.25">
      <c r="B158" s="24" t="s">
        <v>25</v>
      </c>
      <c r="C158" s="25"/>
      <c r="D158" s="25"/>
      <c r="E158" s="25"/>
      <c r="F158" s="25"/>
    </row>
    <row r="159" spans="2:6" x14ac:dyDescent="0.25">
      <c r="B159" s="24" t="s">
        <v>23</v>
      </c>
      <c r="C159" s="23"/>
      <c r="D159" s="23"/>
      <c r="E159" s="23"/>
      <c r="F159" s="23"/>
    </row>
    <row r="160" spans="2:6" x14ac:dyDescent="0.25">
      <c r="B160" s="23"/>
      <c r="C160" s="23"/>
      <c r="D160" s="23"/>
      <c r="E160" s="23"/>
      <c r="F160" s="23"/>
    </row>
    <row r="161" spans="2:6" ht="15.75" thickBot="1" x14ac:dyDescent="0.3">
      <c r="B161" s="39" t="s">
        <v>151</v>
      </c>
      <c r="C161" s="23"/>
      <c r="D161" s="23"/>
      <c r="E161" s="23"/>
      <c r="F161" s="23"/>
    </row>
    <row r="162" spans="2:6" ht="26.25" x14ac:dyDescent="0.25">
      <c r="B162" s="93" t="s">
        <v>21</v>
      </c>
      <c r="C162" s="94" t="s">
        <v>30</v>
      </c>
      <c r="D162" s="95" t="s">
        <v>22</v>
      </c>
      <c r="E162" s="94" t="s">
        <v>62</v>
      </c>
      <c r="F162" s="96" t="s">
        <v>29</v>
      </c>
    </row>
    <row r="163" spans="2:6" x14ac:dyDescent="0.25">
      <c r="B163" s="116" t="s">
        <v>11</v>
      </c>
      <c r="C163" s="31">
        <f>VLOOKUP($B163,'Reg. Data Sum (05)'!$B$3:$N$17,9,FALSE)</f>
        <v>1035829</v>
      </c>
      <c r="D163" s="30">
        <f>VLOOKUP($B163,'Reg. Data Sum (05)'!$B$51:$N$65,9,FALSE)</f>
        <v>1.0005195669153302</v>
      </c>
      <c r="E163" s="29">
        <f>VLOOKUP($B163,'Reg. Data Sum (05)'!$B$35:$N$49,9,FALSE)</f>
        <v>32798.677058665089</v>
      </c>
      <c r="F163" s="59">
        <f>VLOOKUP($B163,'Reg. Data Sum (05)'!$B$35:$C$49,2,FALSE)</f>
        <v>35139.37543426999</v>
      </c>
    </row>
    <row r="164" spans="2:6" x14ac:dyDescent="0.25">
      <c r="B164" s="116" t="s">
        <v>3</v>
      </c>
      <c r="C164" s="31">
        <f>VLOOKUP($B164,'Reg. Data Sum (05)'!$B$3:$N$17,9,FALSE)</f>
        <v>811894</v>
      </c>
      <c r="D164" s="30">
        <f>VLOOKUP($B164,'Reg. Data Sum (05)'!$B$51:$N$65,9,FALSE)</f>
        <v>1.417979953667537</v>
      </c>
      <c r="E164" s="29">
        <f>VLOOKUP($B164,'Reg. Data Sum (05)'!$B$35:$N$49,9,FALSE)</f>
        <v>48208.297068336506</v>
      </c>
      <c r="F164" s="59">
        <f>VLOOKUP($B164,'Reg. Data Sum (05)'!$B$35:$C$49,2,FALSE)</f>
        <v>49286.593887949835</v>
      </c>
    </row>
    <row r="165" spans="2:6" x14ac:dyDescent="0.25">
      <c r="B165" s="116" t="s">
        <v>8</v>
      </c>
      <c r="C165" s="31">
        <f>VLOOKUP($B165,'Reg. Data Sum (05)'!$B$3:$N$17,9,FALSE)</f>
        <v>750229</v>
      </c>
      <c r="D165" s="30">
        <f>VLOOKUP($B165,'Reg. Data Sum (05)'!$B$51:$N$65,9,FALSE)</f>
        <v>1.1282764009065649</v>
      </c>
      <c r="E165" s="29">
        <f>VLOOKUP($B165,'Reg. Data Sum (05)'!$B$35:$N$49,9,FALSE)</f>
        <v>34805.495855265523</v>
      </c>
      <c r="F165" s="59">
        <f>VLOOKUP($B165,'Reg. Data Sum (05)'!$B$35:$C$49,2,FALSE)</f>
        <v>37653.707201537036</v>
      </c>
    </row>
    <row r="166" spans="2:6" x14ac:dyDescent="0.25">
      <c r="B166" s="116" t="s">
        <v>9</v>
      </c>
      <c r="C166" s="31">
        <f>VLOOKUP($B166,'Reg. Data Sum (05)'!$B$3:$N$17,9,FALSE)</f>
        <v>643266</v>
      </c>
      <c r="D166" s="30">
        <f>VLOOKUP($B166,'Reg. Data Sum (05)'!$B$51:$N$65,9,FALSE)</f>
        <v>0.945027698821995</v>
      </c>
      <c r="E166" s="29">
        <f>VLOOKUP($B166,'Reg. Data Sum (05)'!$B$35:$N$49,9,FALSE)</f>
        <v>44244.485007757292</v>
      </c>
      <c r="F166" s="59">
        <f>VLOOKUP($B166,'Reg. Data Sum (05)'!$B$35:$C$49,2,FALSE)</f>
        <v>49574.423798738717</v>
      </c>
    </row>
    <row r="167" spans="2:6" x14ac:dyDescent="0.25">
      <c r="B167" s="116" t="s">
        <v>44</v>
      </c>
      <c r="C167" s="31">
        <f>VLOOKUP($B167,'Reg. Data Sum (05)'!$B$3:$N$17,9,FALSE)</f>
        <v>544479</v>
      </c>
      <c r="D167" s="30">
        <f>VLOOKUP($B167,'Reg. Data Sum (05)'!$B$51:$N$65,9,FALSE)</f>
        <v>0.98501814365033802</v>
      </c>
      <c r="E167" s="29">
        <f>VLOOKUP($B167,'Reg. Data Sum (05)'!$B$35:$N$49,9,FALSE)</f>
        <v>36708.441679109754</v>
      </c>
      <c r="F167" s="59">
        <f>VLOOKUP($B167,'Reg. Data Sum (05)'!$B$35:$C$49,2,FALSE)</f>
        <v>37717.632224668232</v>
      </c>
    </row>
    <row r="168" spans="2:6" x14ac:dyDescent="0.25">
      <c r="B168" s="116" t="s">
        <v>7</v>
      </c>
      <c r="C168" s="31">
        <f>VLOOKUP($B168,'Reg. Data Sum (05)'!$B$3:$N$17,9,FALSE)</f>
        <v>499494</v>
      </c>
      <c r="D168" s="30">
        <f>VLOOKUP($B168,'Reg. Data Sum (05)'!$B$51:$N$65,9,FALSE)</f>
        <v>0.9717269884841665</v>
      </c>
      <c r="E168" s="29">
        <f>VLOOKUP($B168,'Reg. Data Sum (05)'!$B$35:$N$49,9,FALSE)</f>
        <v>13382.136770411656</v>
      </c>
      <c r="F168" s="59">
        <f>VLOOKUP($B168,'Reg. Data Sum (05)'!$B$35:$C$49,2,FALSE)</f>
        <v>17068.328491005825</v>
      </c>
    </row>
    <row r="169" spans="2:6" x14ac:dyDescent="0.25">
      <c r="B169" s="116" t="s">
        <v>10</v>
      </c>
      <c r="C169" s="31">
        <f>VLOOKUP($B169,'Reg. Data Sum (05)'!$B$3:$N$17,9,FALSE)</f>
        <v>299322</v>
      </c>
      <c r="D169" s="30">
        <f>VLOOKUP($B169,'Reg. Data Sum (05)'!$B$51:$N$65,9,FALSE)</f>
        <v>0.92291978094163174</v>
      </c>
      <c r="E169" s="29">
        <f>VLOOKUP($B169,'Reg. Data Sum (05)'!$B$35:$N$49,9,FALSE)</f>
        <v>48988.42136227875</v>
      </c>
      <c r="F169" s="59">
        <f>VLOOKUP($B169,'Reg. Data Sum (05)'!$B$35:$C$49,2,FALSE)</f>
        <v>64397.850594375363</v>
      </c>
    </row>
    <row r="170" spans="2:6" x14ac:dyDescent="0.25">
      <c r="B170" s="116" t="s">
        <v>2</v>
      </c>
      <c r="C170" s="31">
        <f>VLOOKUP($B170,'Reg. Data Sum (05)'!$B$3:$N$17,9,FALSE)</f>
        <v>232472</v>
      </c>
      <c r="D170" s="30">
        <f>VLOOKUP($B170,'Reg. Data Sum (05)'!$B$51:$N$65,9,FALSE)</f>
        <v>0.79257844514403486</v>
      </c>
      <c r="E170" s="29">
        <f>VLOOKUP($B170,'Reg. Data Sum (05)'!$B$35:$N$49,9,FALSE)</f>
        <v>40472.134618362645</v>
      </c>
      <c r="F170" s="59">
        <f>VLOOKUP($B170,'Reg. Data Sum (05)'!$B$35:$C$49,2,FALSE)</f>
        <v>42100.172452240011</v>
      </c>
    </row>
    <row r="171" spans="2:6" x14ac:dyDescent="0.25">
      <c r="B171" s="116" t="s">
        <v>6</v>
      </c>
      <c r="C171" s="31">
        <f>VLOOKUP($B171,'Reg. Data Sum (05)'!$B$3:$N$17,9,FALSE)</f>
        <v>165617</v>
      </c>
      <c r="D171" s="30">
        <f>VLOOKUP($B171,'Reg. Data Sum (05)'!$B$51:$N$65,9,FALSE)</f>
        <v>0.94925509064190139</v>
      </c>
      <c r="E171" s="29">
        <f>VLOOKUP($B171,'Reg. Data Sum (05)'!$B$35:$N$49,9,FALSE)</f>
        <v>23068.270165502334</v>
      </c>
      <c r="F171" s="59">
        <f>VLOOKUP($B171,'Reg. Data Sum (05)'!$B$35:$C$49,2,FALSE)</f>
        <v>25883.415413683811</v>
      </c>
    </row>
    <row r="172" spans="2:6" x14ac:dyDescent="0.25">
      <c r="B172" s="115" t="s">
        <v>45</v>
      </c>
      <c r="C172" s="31">
        <f>VLOOKUP($B172,'Reg. Data Sum (05)'!$B$3:$N$17,9,FALSE)</f>
        <v>132144</v>
      </c>
      <c r="D172" s="30">
        <f>VLOOKUP($B172,'Reg. Data Sum (05)'!$B$51:$N$65,9,FALSE)</f>
        <v>0.7233572856205035</v>
      </c>
      <c r="E172" s="29">
        <f>VLOOKUP($B172,'Reg. Data Sum (05)'!$B$35:$N$49,9,FALSE)</f>
        <v>44430.471742947091</v>
      </c>
      <c r="F172" s="59">
        <f>VLOOKUP($B172,'Reg. Data Sum (05)'!$B$35:$C$49,2,FALSE)</f>
        <v>42248.599550437611</v>
      </c>
    </row>
    <row r="173" spans="2:6" x14ac:dyDescent="0.25">
      <c r="B173" s="116" t="s">
        <v>4</v>
      </c>
      <c r="C173" s="31">
        <f>VLOOKUP($B173,'Reg. Data Sum (05)'!$B$3:$N$17,9,FALSE)</f>
        <v>89876</v>
      </c>
      <c r="D173" s="30">
        <f>VLOOKUP($B173,'Reg. Data Sum (05)'!$B$51:$N$65,9,FALSE)</f>
        <v>0.72877648798137007</v>
      </c>
      <c r="E173" s="29">
        <f>VLOOKUP($B173,'Reg. Data Sum (05)'!$B$35:$N$49,9,FALSE)</f>
        <v>50117.504806622455</v>
      </c>
      <c r="F173" s="59">
        <f>VLOOKUP($B173,'Reg. Data Sum (05)'!$B$35:$C$49,2,FALSE)</f>
        <v>62852.99355620984</v>
      </c>
    </row>
    <row r="174" spans="2:6" x14ac:dyDescent="0.25">
      <c r="B174" s="115" t="s">
        <v>46</v>
      </c>
      <c r="C174" s="31">
        <f>VLOOKUP($B174,'Reg. Data Sum (05)'!$B$3:$N$17,9,FALSE)</f>
        <v>76892</v>
      </c>
      <c r="D174" s="30">
        <f>VLOOKUP($B174,'Reg. Data Sum (05)'!$B$51:$N$65,9,FALSE)</f>
        <v>0.6971070732333654</v>
      </c>
      <c r="E174" s="29">
        <f>VLOOKUP($B174,'Reg. Data Sum (05)'!$B$35:$N$49,9,FALSE)</f>
        <v>59357.557964417625</v>
      </c>
      <c r="F174" s="59">
        <f>VLOOKUP($B174,'Reg. Data Sum (05)'!$B$35:$C$49,2,FALSE)</f>
        <v>59863.578387701535</v>
      </c>
    </row>
    <row r="175" spans="2:6" ht="15.75" thickBot="1" x14ac:dyDescent="0.3">
      <c r="B175" s="125" t="s">
        <v>12</v>
      </c>
      <c r="C175" s="28">
        <f>VLOOKUP($B175,'Reg. Data Sum (05)'!$B$3:$N$17,9,FALSE)</f>
        <v>24925</v>
      </c>
      <c r="D175" s="27">
        <f>VLOOKUP($B175,'Reg. Data Sum (05)'!$B$51:$N$65,9,FALSE)</f>
        <v>0.3583043120142258</v>
      </c>
      <c r="E175" s="26">
        <f>VLOOKUP($B175,'Reg. Data Sum (05)'!$B$35:$N$49,9,FALSE)</f>
        <v>37210.575927783349</v>
      </c>
      <c r="F175" s="61">
        <f>VLOOKUP($B175,'Reg. Data Sum (05)'!$B$35:$C$49,2,FALSE)</f>
        <v>39080.250732579909</v>
      </c>
    </row>
    <row r="176" spans="2:6" x14ac:dyDescent="0.25">
      <c r="B176" s="24" t="s">
        <v>25</v>
      </c>
      <c r="C176" s="25"/>
      <c r="D176" s="25"/>
      <c r="E176" s="25"/>
      <c r="F176" s="25"/>
    </row>
    <row r="177" spans="2:6" x14ac:dyDescent="0.25">
      <c r="B177" s="24" t="s">
        <v>23</v>
      </c>
      <c r="C177" s="23"/>
      <c r="D177" s="23"/>
      <c r="E177" s="23"/>
      <c r="F177" s="23"/>
    </row>
    <row r="178" spans="2:6" x14ac:dyDescent="0.25">
      <c r="B178" s="23"/>
      <c r="C178" s="23"/>
      <c r="D178" s="23"/>
      <c r="E178" s="23"/>
      <c r="F178" s="23"/>
    </row>
    <row r="179" spans="2:6" ht="15.75" thickBot="1" x14ac:dyDescent="0.3">
      <c r="B179" s="39" t="s">
        <v>152</v>
      </c>
      <c r="C179" s="23"/>
      <c r="D179" s="23"/>
      <c r="E179" s="23"/>
      <c r="F179" s="23"/>
    </row>
    <row r="180" spans="2:6" ht="26.25" x14ac:dyDescent="0.25">
      <c r="B180" s="97" t="s">
        <v>21</v>
      </c>
      <c r="C180" s="98" t="s">
        <v>30</v>
      </c>
      <c r="D180" s="99" t="s">
        <v>22</v>
      </c>
      <c r="E180" s="98" t="s">
        <v>61</v>
      </c>
      <c r="F180" s="100" t="s">
        <v>29</v>
      </c>
    </row>
    <row r="181" spans="2:6" x14ac:dyDescent="0.25">
      <c r="B181" s="116" t="s">
        <v>11</v>
      </c>
      <c r="C181" s="31">
        <f>VLOOKUP($B181,'Reg. Data Sum (05)'!$B$3:$N$17,10,FALSE)</f>
        <v>1115404</v>
      </c>
      <c r="D181" s="30">
        <f>VLOOKUP($B181,'Reg. Data Sum (05)'!$B$51:$N$65,10,FALSE)</f>
        <v>1.0301340324061401</v>
      </c>
      <c r="E181" s="29">
        <f>VLOOKUP($B181,'Reg. Data Sum (05)'!$B$35:$N$49,10,FALSE)</f>
        <v>33562.287788101887</v>
      </c>
      <c r="F181" s="59">
        <f>VLOOKUP($B181,'Reg. Data Sum (05)'!$B$35:$C$49,2,FALSE)</f>
        <v>35139.37543426999</v>
      </c>
    </row>
    <row r="182" spans="2:6" x14ac:dyDescent="0.25">
      <c r="B182" s="116" t="s">
        <v>8</v>
      </c>
      <c r="C182" s="31">
        <f>VLOOKUP($B182,'Reg. Data Sum (05)'!$B$3:$N$17,10,FALSE)</f>
        <v>966536</v>
      </c>
      <c r="D182" s="30">
        <f>VLOOKUP($B182,'Reg. Data Sum (05)'!$B$51:$N$65,10,FALSE)</f>
        <v>1.3898364847239004</v>
      </c>
      <c r="E182" s="29">
        <f>VLOOKUP($B182,'Reg. Data Sum (05)'!$B$35:$N$49,10,FALSE)</f>
        <v>37636.548586912439</v>
      </c>
      <c r="F182" s="59">
        <f>VLOOKUP($B182,'Reg. Data Sum (05)'!$B$35:$C$49,2,FALSE)</f>
        <v>37653.707201537036</v>
      </c>
    </row>
    <row r="183" spans="2:6" x14ac:dyDescent="0.25">
      <c r="B183" s="116" t="s">
        <v>3</v>
      </c>
      <c r="C183" s="31">
        <f>VLOOKUP($B183,'Reg. Data Sum (05)'!$B$3:$N$17,10,FALSE)</f>
        <v>682283</v>
      </c>
      <c r="D183" s="30">
        <f>VLOOKUP($B183,'Reg. Data Sum (05)'!$B$51:$N$65,10,FALSE)</f>
        <v>1.1393556923616377</v>
      </c>
      <c r="E183" s="29">
        <f>VLOOKUP($B183,'Reg. Data Sum (05)'!$B$35:$N$49,10,FALSE)</f>
        <v>47290.148646529371</v>
      </c>
      <c r="F183" s="59">
        <f>VLOOKUP($B183,'Reg. Data Sum (05)'!$B$35:$C$49,2,FALSE)</f>
        <v>49286.593887949835</v>
      </c>
    </row>
    <row r="184" spans="2:6" x14ac:dyDescent="0.25">
      <c r="B184" s="116" t="s">
        <v>9</v>
      </c>
      <c r="C184" s="31">
        <f>VLOOKUP($B184,'Reg. Data Sum (05)'!$B$3:$N$17,10,FALSE)</f>
        <v>656327</v>
      </c>
      <c r="D184" s="30">
        <f>VLOOKUP($B184,'Reg. Data Sum (05)'!$B$51:$N$65,10,FALSE)</f>
        <v>0.92193059607327721</v>
      </c>
      <c r="E184" s="29">
        <f>VLOOKUP($B184,'Reg. Data Sum (05)'!$B$35:$N$49,10,FALSE)</f>
        <v>51536.756145945539</v>
      </c>
      <c r="F184" s="59">
        <f>VLOOKUP($B184,'Reg. Data Sum (05)'!$B$35:$C$49,2,FALSE)</f>
        <v>49574.423798738717</v>
      </c>
    </row>
    <row r="185" spans="2:6" x14ac:dyDescent="0.25">
      <c r="B185" s="116" t="s">
        <v>7</v>
      </c>
      <c r="C185" s="31">
        <f>VLOOKUP($B185,'Reg. Data Sum (05)'!$B$3:$N$17,10,FALSE)</f>
        <v>483258</v>
      </c>
      <c r="D185" s="30">
        <f>VLOOKUP($B185,'Reg. Data Sum (05)'!$B$51:$N$65,10,FALSE)</f>
        <v>0.89891175177464677</v>
      </c>
      <c r="E185" s="29">
        <f>VLOOKUP($B185,'Reg. Data Sum (05)'!$B$35:$N$49,10,FALSE)</f>
        <v>15075.204735358753</v>
      </c>
      <c r="F185" s="59">
        <f>VLOOKUP($B185,'Reg. Data Sum (05)'!$B$35:$C$49,2,FALSE)</f>
        <v>17068.328491005825</v>
      </c>
    </row>
    <row r="186" spans="2:6" x14ac:dyDescent="0.25">
      <c r="B186" s="116" t="s">
        <v>44</v>
      </c>
      <c r="C186" s="31">
        <f>VLOOKUP($B186,'Reg. Data Sum (05)'!$B$3:$N$17,10,FALSE)</f>
        <v>472106</v>
      </c>
      <c r="D186" s="30">
        <f>VLOOKUP($B186,'Reg. Data Sum (05)'!$B$51:$N$65,10,FALSE)</f>
        <v>0.8166324491325665</v>
      </c>
      <c r="E186" s="29">
        <f>VLOOKUP($B186,'Reg. Data Sum (05)'!$B$35:$N$49,10,FALSE)</f>
        <v>38348.068685845974</v>
      </c>
      <c r="F186" s="59">
        <f>VLOOKUP($B186,'Reg. Data Sum (05)'!$B$35:$C$49,2,FALSE)</f>
        <v>37717.632224668232</v>
      </c>
    </row>
    <row r="187" spans="2:6" x14ac:dyDescent="0.25">
      <c r="B187" s="116" t="s">
        <v>10</v>
      </c>
      <c r="C187" s="31">
        <f>VLOOKUP($B187,'Reg. Data Sum (05)'!$B$3:$N$17,10,FALSE)</f>
        <v>335126</v>
      </c>
      <c r="D187" s="30">
        <f>VLOOKUP($B187,'Reg. Data Sum (05)'!$B$51:$N$65,10,FALSE)</f>
        <v>0.98800116265815396</v>
      </c>
      <c r="E187" s="29">
        <f>VLOOKUP($B187,'Reg. Data Sum (05)'!$B$35:$N$49,10,FALSE)</f>
        <v>57422.745218216434</v>
      </c>
      <c r="F187" s="59">
        <f>VLOOKUP($B187,'Reg. Data Sum (05)'!$B$35:$C$49,2,FALSE)</f>
        <v>64397.850594375363</v>
      </c>
    </row>
    <row r="188" spans="2:6" x14ac:dyDescent="0.25">
      <c r="B188" s="116" t="s">
        <v>2</v>
      </c>
      <c r="C188" s="31">
        <f>VLOOKUP($B188,'Reg. Data Sum (05)'!$B$3:$N$17,10,FALSE)</f>
        <v>253922</v>
      </c>
      <c r="D188" s="30">
        <f>VLOOKUP($B188,'Reg. Data Sum (05)'!$B$51:$N$65,10,FALSE)</f>
        <v>0.82774382991053952</v>
      </c>
      <c r="E188" s="29">
        <f>VLOOKUP($B188,'Reg. Data Sum (05)'!$B$35:$N$49,10,FALSE)</f>
        <v>45092.048207717329</v>
      </c>
      <c r="F188" s="59">
        <f>VLOOKUP($B188,'Reg. Data Sum (05)'!$B$35:$C$49,2,FALSE)</f>
        <v>42100.172452240011</v>
      </c>
    </row>
    <row r="189" spans="2:6" x14ac:dyDescent="0.25">
      <c r="B189" s="116" t="s">
        <v>6</v>
      </c>
      <c r="C189" s="31">
        <f>VLOOKUP($B189,'Reg. Data Sum (05)'!$B$3:$N$17,10,FALSE)</f>
        <v>192086</v>
      </c>
      <c r="D189" s="30">
        <f>VLOOKUP($B189,'Reg. Data Sum (05)'!$B$51:$N$65,10,FALSE)</f>
        <v>1.0526833431327942</v>
      </c>
      <c r="E189" s="29">
        <f>VLOOKUP($B189,'Reg. Data Sum (05)'!$B$35:$N$49,10,FALSE)</f>
        <v>24131.73929906396</v>
      </c>
      <c r="F189" s="59">
        <f>VLOOKUP($B189,'Reg. Data Sum (05)'!$B$35:$C$49,2,FALSE)</f>
        <v>25883.415413683811</v>
      </c>
    </row>
    <row r="190" spans="2:6" x14ac:dyDescent="0.25">
      <c r="B190" s="115" t="s">
        <v>45</v>
      </c>
      <c r="C190" s="31">
        <f>VLOOKUP($B190,'Reg. Data Sum (05)'!$B$3:$N$17,10,FALSE)</f>
        <v>137154</v>
      </c>
      <c r="D190" s="30">
        <f>VLOOKUP($B190,'Reg. Data Sum (05)'!$B$51:$N$65,10,FALSE)</f>
        <v>0.7178569445543368</v>
      </c>
      <c r="E190" s="29">
        <f>VLOOKUP($B190,'Reg. Data Sum (05)'!$B$35:$N$49,10,FALSE)</f>
        <v>45012.486912521694</v>
      </c>
      <c r="F190" s="59">
        <f>VLOOKUP($B190,'Reg. Data Sum (05)'!$B$35:$C$49,2,FALSE)</f>
        <v>42248.599550437611</v>
      </c>
    </row>
    <row r="191" spans="2:6" x14ac:dyDescent="0.25">
      <c r="B191" s="116" t="s">
        <v>4</v>
      </c>
      <c r="C191" s="31">
        <f>VLOOKUP($B191,'Reg. Data Sum (05)'!$B$3:$N$17,10,FALSE)</f>
        <v>109462</v>
      </c>
      <c r="D191" s="30">
        <f>VLOOKUP($B191,'Reg. Data Sum (05)'!$B$51:$N$65,10,FALSE)</f>
        <v>0.84866836377351884</v>
      </c>
      <c r="E191" s="29">
        <f>VLOOKUP($B191,'Reg. Data Sum (05)'!$B$35:$N$49,10,FALSE)</f>
        <v>52983.971040178323</v>
      </c>
      <c r="F191" s="59">
        <f>VLOOKUP($B191,'Reg. Data Sum (05)'!$B$35:$C$49,2,FALSE)</f>
        <v>62852.99355620984</v>
      </c>
    </row>
    <row r="192" spans="2:6" x14ac:dyDescent="0.25">
      <c r="B192" s="115" t="s">
        <v>46</v>
      </c>
      <c r="C192" s="31">
        <f>VLOOKUP($B192,'Reg. Data Sum (05)'!$B$3:$N$17,10,FALSE)</f>
        <v>105874</v>
      </c>
      <c r="D192" s="30">
        <f>VLOOKUP($B192,'Reg. Data Sum (05)'!$B$51:$N$65,10,FALSE)</f>
        <v>0.91776537810221104</v>
      </c>
      <c r="E192" s="29">
        <f>VLOOKUP($B192,'Reg. Data Sum (05)'!$B$35:$N$49,10,FALSE)</f>
        <v>56706.819152955402</v>
      </c>
      <c r="F192" s="59">
        <f>VLOOKUP($B192,'Reg. Data Sum (05)'!$B$35:$C$49,2,FALSE)</f>
        <v>59863.578387701535</v>
      </c>
    </row>
    <row r="193" spans="2:6" ht="15.75" thickBot="1" x14ac:dyDescent="0.3">
      <c r="B193" s="125" t="s">
        <v>12</v>
      </c>
      <c r="C193" s="28">
        <f>VLOOKUP($B193,'Reg. Data Sum (05)'!$B$3:$N$17,10,FALSE)</f>
        <v>42398</v>
      </c>
      <c r="D193" s="27">
        <f>VLOOKUP($B193,'Reg. Data Sum (05)'!$B$51:$N$65,10,FALSE)</f>
        <v>0.5827553309915191</v>
      </c>
      <c r="E193" s="26">
        <f>VLOOKUP($B193,'Reg. Data Sum (05)'!$B$35:$N$49,10,FALSE)</f>
        <v>37473.490707108824</v>
      </c>
      <c r="F193" s="61">
        <f>VLOOKUP($B193,'Reg. Data Sum (05)'!$B$35:$C$49,2,FALSE)</f>
        <v>39080.250732579909</v>
      </c>
    </row>
    <row r="194" spans="2:6" x14ac:dyDescent="0.25">
      <c r="B194" s="24" t="s">
        <v>25</v>
      </c>
      <c r="C194" s="25"/>
      <c r="D194" s="25"/>
      <c r="E194" s="25"/>
      <c r="F194" s="25"/>
    </row>
    <row r="195" spans="2:6" x14ac:dyDescent="0.25">
      <c r="B195" s="24" t="s">
        <v>23</v>
      </c>
      <c r="C195" s="23"/>
      <c r="D195" s="23"/>
      <c r="E195" s="23"/>
      <c r="F195" s="23"/>
    </row>
    <row r="196" spans="2:6" x14ac:dyDescent="0.25">
      <c r="B196" s="23"/>
      <c r="C196" s="23"/>
      <c r="D196" s="23"/>
      <c r="E196" s="23"/>
      <c r="F196" s="23"/>
    </row>
    <row r="197" spans="2:6" ht="15.75" thickBot="1" x14ac:dyDescent="0.3">
      <c r="B197" s="39" t="s">
        <v>153</v>
      </c>
      <c r="C197" s="23"/>
      <c r="D197" s="23"/>
      <c r="E197" s="23"/>
      <c r="F197" s="23"/>
    </row>
    <row r="198" spans="2:6" ht="26.25" x14ac:dyDescent="0.25">
      <c r="B198" s="51" t="s">
        <v>21</v>
      </c>
      <c r="C198" s="52" t="s">
        <v>30</v>
      </c>
      <c r="D198" s="53" t="s">
        <v>22</v>
      </c>
      <c r="E198" s="52" t="s">
        <v>60</v>
      </c>
      <c r="F198" s="54" t="s">
        <v>29</v>
      </c>
    </row>
    <row r="199" spans="2:6" x14ac:dyDescent="0.25">
      <c r="B199" s="116" t="s">
        <v>11</v>
      </c>
      <c r="C199" s="31">
        <f>VLOOKUP($B199,'Reg. Data Sum (05)'!$B$3:$N$17,11,FALSE)</f>
        <v>360431</v>
      </c>
      <c r="D199" s="30">
        <f>VLOOKUP($B199,'Reg. Data Sum (05)'!$B$51:$N$65,11,FALSE)</f>
        <v>1.0159496161133696</v>
      </c>
      <c r="E199" s="29">
        <f>VLOOKUP($B199,'Reg. Data Sum (05)'!$B$35:$N$49,11,FALSE)</f>
        <v>30243.777993568812</v>
      </c>
      <c r="F199" s="59">
        <f>VLOOKUP($B199,'Reg. Data Sum (05)'!$B$35:$C$49,2,FALSE)</f>
        <v>35139.37543426999</v>
      </c>
    </row>
    <row r="200" spans="2:6" x14ac:dyDescent="0.25">
      <c r="B200" s="116" t="s">
        <v>3</v>
      </c>
      <c r="C200" s="31">
        <f>VLOOKUP($B200,'Reg. Data Sum (05)'!$B$3:$N$17,11,FALSE)</f>
        <v>262714</v>
      </c>
      <c r="D200" s="30">
        <f>VLOOKUP($B200,'Reg. Data Sum (05)'!$B$51:$N$65,11,FALSE)</f>
        <v>1.3389565658125324</v>
      </c>
      <c r="E200" s="29">
        <f>VLOOKUP($B200,'Reg. Data Sum (05)'!$B$35:$N$49,11,FALSE)</f>
        <v>42241.748551656936</v>
      </c>
      <c r="F200" s="59">
        <f>VLOOKUP($B200,'Reg. Data Sum (05)'!$B$35:$C$49,2,FALSE)</f>
        <v>49286.593887949835</v>
      </c>
    </row>
    <row r="201" spans="2:6" x14ac:dyDescent="0.25">
      <c r="B201" s="116" t="s">
        <v>9</v>
      </c>
      <c r="C201" s="31">
        <f>VLOOKUP($B201,'Reg. Data Sum (05)'!$B$3:$N$17,11,FALSE)</f>
        <v>203537</v>
      </c>
      <c r="D201" s="30">
        <f>VLOOKUP($B201,'Reg. Data Sum (05)'!$B$51:$N$65,11,FALSE)</f>
        <v>0.87258917851950579</v>
      </c>
      <c r="E201" s="29">
        <f>VLOOKUP($B201,'Reg. Data Sum (05)'!$B$35:$N$49,11,FALSE)</f>
        <v>35452.154139050886</v>
      </c>
      <c r="F201" s="59">
        <f>VLOOKUP($B201,'Reg. Data Sum (05)'!$B$35:$C$49,2,FALSE)</f>
        <v>49574.423798738717</v>
      </c>
    </row>
    <row r="202" spans="2:6" x14ac:dyDescent="0.25">
      <c r="B202" s="116" t="s">
        <v>7</v>
      </c>
      <c r="C202" s="31">
        <f>VLOOKUP($B202,'Reg. Data Sum (05)'!$B$3:$N$17,11,FALSE)</f>
        <v>203050</v>
      </c>
      <c r="D202" s="30">
        <f>VLOOKUP($B202,'Reg. Data Sum (05)'!$B$51:$N$65,11,FALSE)</f>
        <v>1.152735043408613</v>
      </c>
      <c r="E202" s="29">
        <f>VLOOKUP($B202,'Reg. Data Sum (05)'!$B$35:$N$49,11,FALSE)</f>
        <v>13560.946707707461</v>
      </c>
      <c r="F202" s="59">
        <f>VLOOKUP($B202,'Reg. Data Sum (05)'!$B$35:$C$49,2,FALSE)</f>
        <v>17068.328491005825</v>
      </c>
    </row>
    <row r="203" spans="2:6" x14ac:dyDescent="0.25">
      <c r="B203" s="116" t="s">
        <v>44</v>
      </c>
      <c r="C203" s="31">
        <f>VLOOKUP($B203,'Reg. Data Sum (05)'!$B$3:$N$17,11,FALSE)</f>
        <v>201882</v>
      </c>
      <c r="D203" s="30">
        <f>VLOOKUP($B203,'Reg. Data Sum (05)'!$B$51:$N$65,11,FALSE)</f>
        <v>1.0657938444460535</v>
      </c>
      <c r="E203" s="29">
        <f>VLOOKUP($B203,'Reg. Data Sum (05)'!$B$35:$N$49,11,FALSE)</f>
        <v>32468.353785874919</v>
      </c>
      <c r="F203" s="59">
        <f>VLOOKUP($B203,'Reg. Data Sum (05)'!$B$35:$C$49,2,FALSE)</f>
        <v>37717.632224668232</v>
      </c>
    </row>
    <row r="204" spans="2:6" x14ac:dyDescent="0.25">
      <c r="B204" s="116" t="s">
        <v>8</v>
      </c>
      <c r="C204" s="31">
        <f>VLOOKUP($B204,'Reg. Data Sum (05)'!$B$3:$N$17,11,FALSE)</f>
        <v>163823</v>
      </c>
      <c r="D204" s="30">
        <f>VLOOKUP($B204,'Reg. Data Sum (05)'!$B$51:$N$65,11,FALSE)</f>
        <v>0.71896714477712287</v>
      </c>
      <c r="E204" s="29">
        <f>VLOOKUP($B204,'Reg. Data Sum (05)'!$B$35:$N$49,11,FALSE)</f>
        <v>34562.979917349825</v>
      </c>
      <c r="F204" s="59">
        <f>VLOOKUP($B204,'Reg. Data Sum (05)'!$B$35:$C$49,2,FALSE)</f>
        <v>37653.707201537036</v>
      </c>
    </row>
    <row r="205" spans="2:6" x14ac:dyDescent="0.25">
      <c r="B205" s="116" t="s">
        <v>2</v>
      </c>
      <c r="C205" s="31">
        <f>VLOOKUP($B205,'Reg. Data Sum (05)'!$B$3:$N$17,11,FALSE)</f>
        <v>117720</v>
      </c>
      <c r="D205" s="30">
        <f>VLOOKUP($B205,'Reg. Data Sum (05)'!$B$51:$N$65,11,FALSE)</f>
        <v>1.1712089210171106</v>
      </c>
      <c r="E205" s="29">
        <f>VLOOKUP($B205,'Reg. Data Sum (05)'!$B$35:$N$49,11,FALSE)</f>
        <v>35076.448623853212</v>
      </c>
      <c r="F205" s="59">
        <f>VLOOKUP($B205,'Reg. Data Sum (05)'!$B$35:$C$49,2,FALSE)</f>
        <v>42100.172452240011</v>
      </c>
    </row>
    <row r="206" spans="2:6" x14ac:dyDescent="0.25">
      <c r="B206" s="116" t="s">
        <v>10</v>
      </c>
      <c r="C206" s="31">
        <f>VLOOKUP($B206,'Reg. Data Sum (05)'!$B$3:$N$17,11,FALSE)</f>
        <v>93962</v>
      </c>
      <c r="D206" s="30">
        <f>VLOOKUP($B206,'Reg. Data Sum (05)'!$B$51:$N$65,11,FALSE)</f>
        <v>0.84545419085696183</v>
      </c>
      <c r="E206" s="29">
        <f>VLOOKUP($B206,'Reg. Data Sum (05)'!$B$35:$N$49,11,FALSE)</f>
        <v>41765.409484685297</v>
      </c>
      <c r="F206" s="59">
        <f>VLOOKUP($B206,'Reg. Data Sum (05)'!$B$35:$C$49,2,FALSE)</f>
        <v>64397.850594375363</v>
      </c>
    </row>
    <row r="207" spans="2:6" x14ac:dyDescent="0.25">
      <c r="B207" s="115" t="s">
        <v>45</v>
      </c>
      <c r="C207" s="31">
        <f>VLOOKUP($B207,'Reg. Data Sum (05)'!$B$3:$N$17,11,FALSE)</f>
        <v>88002</v>
      </c>
      <c r="D207" s="30">
        <f>VLOOKUP($B207,'Reg. Data Sum (05)'!$B$51:$N$65,11,FALSE)</f>
        <v>1.4057576860133274</v>
      </c>
      <c r="E207" s="29">
        <f>VLOOKUP($B207,'Reg. Data Sum (05)'!$B$35:$N$49,11,FALSE)</f>
        <v>36141.529022067683</v>
      </c>
      <c r="F207" s="59">
        <f>VLOOKUP($B207,'Reg. Data Sum (05)'!$B$35:$C$49,2,FALSE)</f>
        <v>42248.599550437611</v>
      </c>
    </row>
    <row r="208" spans="2:6" x14ac:dyDescent="0.25">
      <c r="B208" s="116" t="s">
        <v>6</v>
      </c>
      <c r="C208" s="31">
        <f>VLOOKUP($B208,'Reg. Data Sum (05)'!$B$3:$N$17,11,FALSE)</f>
        <v>48502</v>
      </c>
      <c r="D208" s="30">
        <f>VLOOKUP($B208,'Reg. Data Sum (05)'!$B$51:$N$65,11,FALSE)</f>
        <v>0.81124154163543227</v>
      </c>
      <c r="E208" s="29">
        <f>VLOOKUP($B208,'Reg. Data Sum (05)'!$B$35:$N$49,11,FALSE)</f>
        <v>23410.49195909447</v>
      </c>
      <c r="F208" s="59">
        <f>VLOOKUP($B208,'Reg. Data Sum (05)'!$B$35:$C$49,2,FALSE)</f>
        <v>25883.415413683811</v>
      </c>
    </row>
    <row r="209" spans="2:6" x14ac:dyDescent="0.25">
      <c r="B209" s="115" t="s">
        <v>46</v>
      </c>
      <c r="C209" s="31">
        <f>VLOOKUP($B209,'Reg. Data Sum (05)'!$B$3:$N$17,11,FALSE)</f>
        <v>28658</v>
      </c>
      <c r="D209" s="30">
        <f>VLOOKUP($B209,'Reg. Data Sum (05)'!$B$51:$N$65,11,FALSE)</f>
        <v>0.75818768058216945</v>
      </c>
      <c r="E209" s="29">
        <f>VLOOKUP($B209,'Reg. Data Sum (05)'!$B$35:$N$49,11,FALSE)</f>
        <v>52856.321271547211</v>
      </c>
      <c r="F209" s="59">
        <f>VLOOKUP($B209,'Reg. Data Sum (05)'!$B$35:$C$49,2,FALSE)</f>
        <v>59863.578387701535</v>
      </c>
    </row>
    <row r="210" spans="2:6" x14ac:dyDescent="0.25">
      <c r="B210" s="116" t="s">
        <v>4</v>
      </c>
      <c r="C210" s="31">
        <f>VLOOKUP($B210,'Reg. Data Sum (05)'!$B$3:$N$17,11,FALSE)</f>
        <v>27052</v>
      </c>
      <c r="D210" s="30">
        <f>VLOOKUP($B210,'Reg. Data Sum (05)'!$B$51:$N$65,11,FALSE)</f>
        <v>0.64012163982737513</v>
      </c>
      <c r="E210" s="29">
        <f>VLOOKUP($B210,'Reg. Data Sum (05)'!$B$35:$N$49,11,FALSE)</f>
        <v>44268.78984917936</v>
      </c>
      <c r="F210" s="59">
        <f>VLOOKUP($B210,'Reg. Data Sum (05)'!$B$35:$C$49,2,FALSE)</f>
        <v>62852.99355620984</v>
      </c>
    </row>
    <row r="211" spans="2:6" ht="15.75" thickBot="1" x14ac:dyDescent="0.3">
      <c r="B211" s="125" t="s">
        <v>12</v>
      </c>
      <c r="C211" s="28">
        <f>VLOOKUP($B211,'Reg. Data Sum (05)'!$B$3:$N$17,11,FALSE)</f>
        <v>14080</v>
      </c>
      <c r="D211" s="27">
        <f>VLOOKUP($B211,'Reg. Data Sum (05)'!$B$51:$N$65,11,FALSE)</f>
        <v>0.59065248521286828</v>
      </c>
      <c r="E211" s="26">
        <f>VLOOKUP($B211,'Reg. Data Sum (05)'!$B$35:$N$49,11,FALSE)</f>
        <v>27391.424644886363</v>
      </c>
      <c r="F211" s="61">
        <f>VLOOKUP($B211,'Reg. Data Sum (05)'!$B$35:$C$49,2,FALSE)</f>
        <v>39080.250732579909</v>
      </c>
    </row>
    <row r="212" spans="2:6" x14ac:dyDescent="0.25">
      <c r="B212" s="24" t="s">
        <v>25</v>
      </c>
      <c r="C212" s="25"/>
      <c r="D212" s="25"/>
      <c r="E212" s="25"/>
      <c r="F212" s="25"/>
    </row>
    <row r="213" spans="2:6" x14ac:dyDescent="0.25">
      <c r="B213" s="24" t="s">
        <v>23</v>
      </c>
      <c r="C213" s="23"/>
      <c r="D213" s="23"/>
      <c r="E213" s="23"/>
      <c r="F213" s="23"/>
    </row>
    <row r="214" spans="2:6" x14ac:dyDescent="0.25">
      <c r="B214" s="23"/>
      <c r="C214" s="23"/>
      <c r="D214" s="23"/>
      <c r="E214" s="23"/>
      <c r="F214" s="23"/>
    </row>
    <row r="215" spans="2:6" ht="15.75" thickBot="1" x14ac:dyDescent="0.3">
      <c r="B215" s="39" t="s">
        <v>154</v>
      </c>
      <c r="C215" s="23"/>
      <c r="D215" s="23"/>
      <c r="E215" s="23"/>
      <c r="F215" s="23"/>
    </row>
    <row r="216" spans="2:6" ht="26.25" x14ac:dyDescent="0.25">
      <c r="B216" s="89" t="s">
        <v>21</v>
      </c>
      <c r="C216" s="90" t="s">
        <v>30</v>
      </c>
      <c r="D216" s="91" t="s">
        <v>22</v>
      </c>
      <c r="E216" s="90" t="s">
        <v>59</v>
      </c>
      <c r="F216" s="92" t="s">
        <v>29</v>
      </c>
    </row>
    <row r="217" spans="2:6" x14ac:dyDescent="0.25">
      <c r="B217" s="116" t="s">
        <v>11</v>
      </c>
      <c r="C217" s="31">
        <f>VLOOKUP($B217,'Reg. Data Sum (05)'!$B$3:$N$17,12,FALSE)</f>
        <v>594680</v>
      </c>
      <c r="D217" s="30">
        <f>VLOOKUP($B217,'Reg. Data Sum (05)'!$B$51:$N$65,12,FALSE)</f>
        <v>1.1355183870803502</v>
      </c>
      <c r="E217" s="29">
        <f>VLOOKUP($B217,'Reg. Data Sum (05)'!$B$35:$N$49,12,FALSE)</f>
        <v>34082.839084885993</v>
      </c>
      <c r="F217" s="59">
        <f>VLOOKUP($B217,'Reg. Data Sum (05)'!$B$35:$C$49,2,FALSE)</f>
        <v>35139.37543426999</v>
      </c>
    </row>
    <row r="218" spans="2:6" x14ac:dyDescent="0.25">
      <c r="B218" s="116" t="s">
        <v>3</v>
      </c>
      <c r="C218" s="31">
        <f>VLOOKUP($B218,'Reg. Data Sum (05)'!$B$3:$N$17,12,FALSE)</f>
        <v>408292</v>
      </c>
      <c r="D218" s="30">
        <f>VLOOKUP($B218,'Reg. Data Sum (05)'!$B$51:$N$65,12,FALSE)</f>
        <v>1.4096618526463716</v>
      </c>
      <c r="E218" s="29">
        <f>VLOOKUP($B218,'Reg. Data Sum (05)'!$B$35:$N$49,12,FALSE)</f>
        <v>42848.275790365718</v>
      </c>
      <c r="F218" s="59">
        <f>VLOOKUP($B218,'Reg. Data Sum (05)'!$B$35:$C$49,2,FALSE)</f>
        <v>49286.593887949835</v>
      </c>
    </row>
    <row r="219" spans="2:6" x14ac:dyDescent="0.25">
      <c r="B219" s="116" t="s">
        <v>8</v>
      </c>
      <c r="C219" s="31">
        <f>VLOOKUP($B219,'Reg. Data Sum (05)'!$B$3:$N$17,12,FALSE)</f>
        <v>317547</v>
      </c>
      <c r="D219" s="30">
        <f>VLOOKUP($B219,'Reg. Data Sum (05)'!$B$51:$N$65,12,FALSE)</f>
        <v>0.94406737256241469</v>
      </c>
      <c r="E219" s="29">
        <f>VLOOKUP($B219,'Reg. Data Sum (05)'!$B$35:$N$49,12,FALSE)</f>
        <v>39075.497239778677</v>
      </c>
      <c r="F219" s="59">
        <f>VLOOKUP($B219,'Reg. Data Sum (05)'!$B$35:$C$49,2,FALSE)</f>
        <v>37653.707201537036</v>
      </c>
    </row>
    <row r="220" spans="2:6" x14ac:dyDescent="0.25">
      <c r="B220" s="116" t="s">
        <v>9</v>
      </c>
      <c r="C220" s="31">
        <f>VLOOKUP($B220,'Reg. Data Sum (05)'!$B$3:$N$17,12,FALSE)</f>
        <v>311878</v>
      </c>
      <c r="D220" s="30">
        <f>VLOOKUP($B220,'Reg. Data Sum (05)'!$B$51:$N$65,12,FALSE)</f>
        <v>0.90575762489566436</v>
      </c>
      <c r="E220" s="29">
        <f>VLOOKUP($B220,'Reg. Data Sum (05)'!$B$35:$N$49,12,FALSE)</f>
        <v>37402.588355061918</v>
      </c>
      <c r="F220" s="59">
        <f>VLOOKUP($B220,'Reg. Data Sum (05)'!$B$35:$C$49,2,FALSE)</f>
        <v>49574.423798738717</v>
      </c>
    </row>
    <row r="221" spans="2:6" x14ac:dyDescent="0.25">
      <c r="B221" s="116" t="s">
        <v>44</v>
      </c>
      <c r="C221" s="31">
        <f>VLOOKUP($B221,'Reg. Data Sum (05)'!$B$3:$N$17,12,FALSE)</f>
        <v>263626</v>
      </c>
      <c r="D221" s="30">
        <f>VLOOKUP($B221,'Reg. Data Sum (05)'!$B$51:$N$65,12,FALSE)</f>
        <v>0.94281102774228198</v>
      </c>
      <c r="E221" s="29">
        <f>VLOOKUP($B221,'Reg. Data Sum (05)'!$B$35:$N$49,12,FALSE)</f>
        <v>31880.405217998225</v>
      </c>
      <c r="F221" s="59">
        <f>VLOOKUP($B221,'Reg. Data Sum (05)'!$B$35:$C$49,2,FALSE)</f>
        <v>37717.632224668232</v>
      </c>
    </row>
    <row r="222" spans="2:6" x14ac:dyDescent="0.25">
      <c r="B222" s="116" t="s">
        <v>7</v>
      </c>
      <c r="C222" s="31">
        <f>VLOOKUP($B222,'Reg. Data Sum (05)'!$B$3:$N$17,12,FALSE)</f>
        <v>262055</v>
      </c>
      <c r="D222" s="30">
        <f>VLOOKUP($B222,'Reg. Data Sum (05)'!$B$51:$N$65,12,FALSE)</f>
        <v>1.0078125381418406</v>
      </c>
      <c r="E222" s="29">
        <f>VLOOKUP($B222,'Reg. Data Sum (05)'!$B$35:$N$49,12,FALSE)</f>
        <v>16089.704008700464</v>
      </c>
      <c r="F222" s="59">
        <f>VLOOKUP($B222,'Reg. Data Sum (05)'!$B$35:$C$49,2,FALSE)</f>
        <v>17068.328491005825</v>
      </c>
    </row>
    <row r="223" spans="2:6" x14ac:dyDescent="0.25">
      <c r="B223" s="116" t="s">
        <v>10</v>
      </c>
      <c r="C223" s="31">
        <f>VLOOKUP($B223,'Reg. Data Sum (05)'!$B$3:$N$17,12,FALSE)</f>
        <v>140583</v>
      </c>
      <c r="D223" s="30">
        <f>VLOOKUP($B223,'Reg. Data Sum (05)'!$B$51:$N$65,12,FALSE)</f>
        <v>0.85690255992983599</v>
      </c>
      <c r="E223" s="29">
        <f>VLOOKUP($B223,'Reg. Data Sum (05)'!$B$35:$N$49,12,FALSE)</f>
        <v>50217.047523527028</v>
      </c>
      <c r="F223" s="59">
        <f>VLOOKUP($B223,'Reg. Data Sum (05)'!$B$35:$C$49,2,FALSE)</f>
        <v>64397.850594375363</v>
      </c>
    </row>
    <row r="224" spans="2:6" x14ac:dyDescent="0.25">
      <c r="B224" s="116" t="s">
        <v>2</v>
      </c>
      <c r="C224" s="31">
        <f>VLOOKUP($B224,'Reg. Data Sum (05)'!$B$3:$N$17,12,FALSE)</f>
        <v>121851</v>
      </c>
      <c r="D224" s="30">
        <f>VLOOKUP($B224,'Reg. Data Sum (05)'!$B$51:$N$65,12,FALSE)</f>
        <v>0.82124742420487162</v>
      </c>
      <c r="E224" s="29">
        <f>VLOOKUP($B224,'Reg. Data Sum (05)'!$B$35:$N$49,12,FALSE)</f>
        <v>37623.205989281989</v>
      </c>
      <c r="F224" s="59">
        <f>VLOOKUP($B224,'Reg. Data Sum (05)'!$B$35:$C$49,2,FALSE)</f>
        <v>42100.172452240011</v>
      </c>
    </row>
    <row r="225" spans="2:6" x14ac:dyDescent="0.25">
      <c r="B225" s="115" t="s">
        <v>45</v>
      </c>
      <c r="C225" s="31">
        <f>VLOOKUP($B225,'Reg. Data Sum (05)'!$B$3:$N$17,12,FALSE)</f>
        <v>85629</v>
      </c>
      <c r="D225" s="30">
        <f>VLOOKUP($B225,'Reg. Data Sum (05)'!$B$51:$N$65,12,FALSE)</f>
        <v>0.92661558625307805</v>
      </c>
      <c r="E225" s="29">
        <f>VLOOKUP($B225,'Reg. Data Sum (05)'!$B$35:$N$49,12,FALSE)</f>
        <v>36363.453094162025</v>
      </c>
      <c r="F225" s="59">
        <f>VLOOKUP($B225,'Reg. Data Sum (05)'!$B$35:$C$49,2,FALSE)</f>
        <v>42248.599550437611</v>
      </c>
    </row>
    <row r="226" spans="2:6" x14ac:dyDescent="0.25">
      <c r="B226" s="116" t="s">
        <v>6</v>
      </c>
      <c r="C226" s="31">
        <f>VLOOKUP($B226,'Reg. Data Sum (05)'!$B$3:$N$17,12,FALSE)</f>
        <v>69394</v>
      </c>
      <c r="D226" s="30">
        <f>VLOOKUP($B226,'Reg. Data Sum (05)'!$B$51:$N$65,12,FALSE)</f>
        <v>0.78627281538918159</v>
      </c>
      <c r="E226" s="29">
        <f>VLOOKUP($B226,'Reg. Data Sum (05)'!$B$35:$N$49,12,FALSE)</f>
        <v>24961.72063867193</v>
      </c>
      <c r="F226" s="59">
        <f>VLOOKUP($B226,'Reg. Data Sum (05)'!$B$35:$C$49,2,FALSE)</f>
        <v>25883.415413683811</v>
      </c>
    </row>
    <row r="227" spans="2:6" x14ac:dyDescent="0.25">
      <c r="B227" s="115" t="s">
        <v>46</v>
      </c>
      <c r="C227" s="31">
        <f>VLOOKUP($B227,'Reg. Data Sum (05)'!$B$3:$N$17,12,FALSE)</f>
        <v>49272</v>
      </c>
      <c r="D227" s="30">
        <f>VLOOKUP($B227,'Reg. Data Sum (05)'!$B$51:$N$65,12,FALSE)</f>
        <v>0.88306330975315572</v>
      </c>
      <c r="E227" s="29">
        <f>VLOOKUP($B227,'Reg. Data Sum (05)'!$B$35:$N$49,12,FALSE)</f>
        <v>57371.324545380747</v>
      </c>
      <c r="F227" s="59">
        <f>VLOOKUP($B227,'Reg. Data Sum (05)'!$B$35:$C$49,2,FALSE)</f>
        <v>59863.578387701535</v>
      </c>
    </row>
    <row r="228" spans="2:6" x14ac:dyDescent="0.25">
      <c r="B228" s="116" t="s">
        <v>4</v>
      </c>
      <c r="C228" s="31">
        <f>VLOOKUP($B228,'Reg. Data Sum (05)'!$B$3:$N$17,12,FALSE)</f>
        <v>48901</v>
      </c>
      <c r="D228" s="30">
        <f>VLOOKUP($B228,'Reg. Data Sum (05)'!$B$51:$N$65,12,FALSE)</f>
        <v>0.78386572511176644</v>
      </c>
      <c r="E228" s="29">
        <f>VLOOKUP($B228,'Reg. Data Sum (05)'!$B$35:$N$49,12,FALSE)</f>
        <v>44426.035868387153</v>
      </c>
      <c r="F228" s="59">
        <f>VLOOKUP($B228,'Reg. Data Sum (05)'!$B$35:$C$49,2,FALSE)</f>
        <v>62852.99355620984</v>
      </c>
    </row>
    <row r="229" spans="2:6" ht="15.75" thickBot="1" x14ac:dyDescent="0.3">
      <c r="B229" s="125" t="s">
        <v>12</v>
      </c>
      <c r="C229" s="28">
        <f>VLOOKUP($B229,'Reg. Data Sum (05)'!$B$3:$N$17,12,FALSE)</f>
        <v>10005</v>
      </c>
      <c r="D229" s="27">
        <f>VLOOKUP($B229,'Reg. Data Sum (05)'!$B$51:$N$65,12,FALSE)</f>
        <v>0.28431991344894553</v>
      </c>
      <c r="E229" s="26">
        <f>VLOOKUP($B229,'Reg. Data Sum (05)'!$B$35:$N$49,12,FALSE)</f>
        <v>33409.433383308344</v>
      </c>
      <c r="F229" s="61">
        <f>VLOOKUP($B229,'Reg. Data Sum (05)'!$B$35:$C$49,2,FALSE)</f>
        <v>39080.250732579909</v>
      </c>
    </row>
    <row r="230" spans="2:6" x14ac:dyDescent="0.25">
      <c r="B230" s="24" t="s">
        <v>25</v>
      </c>
      <c r="C230" s="25"/>
      <c r="D230" s="25"/>
      <c r="E230" s="25"/>
      <c r="F230" s="25"/>
    </row>
    <row r="231" spans="2:6" x14ac:dyDescent="0.25">
      <c r="B231" s="24" t="s">
        <v>23</v>
      </c>
      <c r="C231" s="23"/>
      <c r="D231" s="23"/>
      <c r="E231" s="23"/>
      <c r="F231" s="23"/>
    </row>
    <row r="233" spans="2:6" ht="15.75" thickBot="1" x14ac:dyDescent="0.3">
      <c r="B233" s="39" t="s">
        <v>155</v>
      </c>
      <c r="C233" s="23"/>
      <c r="D233" s="23"/>
      <c r="E233" s="23"/>
      <c r="F233" s="23"/>
    </row>
    <row r="234" spans="2:6" ht="26.25" x14ac:dyDescent="0.25">
      <c r="B234" s="47" t="s">
        <v>21</v>
      </c>
      <c r="C234" s="48" t="s">
        <v>30</v>
      </c>
      <c r="D234" s="49" t="s">
        <v>22</v>
      </c>
      <c r="E234" s="48" t="s">
        <v>58</v>
      </c>
      <c r="F234" s="50" t="s">
        <v>29</v>
      </c>
    </row>
    <row r="235" spans="2:6" x14ac:dyDescent="0.25">
      <c r="B235" s="116" t="s">
        <v>11</v>
      </c>
      <c r="C235" s="31">
        <f>VLOOKUP($B235,'Reg. Data Sum (05)'!$B$3:$N$17,13,FALSE)</f>
        <v>136800</v>
      </c>
      <c r="D235" s="30">
        <f>VLOOKUP($B235,'Reg. Data Sum (05)'!$B$51:$N$65,13,FALSE)</f>
        <v>1.0087816927637843</v>
      </c>
      <c r="E235" s="29">
        <f>VLOOKUP($B235,'Reg. Data Sum (05)'!$B$35:$N$49,13,FALSE)</f>
        <v>27861.261820175438</v>
      </c>
      <c r="F235" s="59">
        <f>VLOOKUP($B235,'Reg. Data Sum (05)'!$B$35:$C$49,2,FALSE)</f>
        <v>35139.37543426999</v>
      </c>
    </row>
    <row r="236" spans="2:6" x14ac:dyDescent="0.25">
      <c r="B236" s="116" t="s">
        <v>8</v>
      </c>
      <c r="C236" s="31">
        <f>VLOOKUP($B236,'Reg. Data Sum (05)'!$B$3:$N$17,13,FALSE)</f>
        <v>105788</v>
      </c>
      <c r="D236" s="30">
        <f>VLOOKUP($B236,'Reg. Data Sum (05)'!$B$51:$N$65,13,FALSE)</f>
        <v>1.2145954150107217</v>
      </c>
      <c r="E236" s="29">
        <f>VLOOKUP($B236,'Reg. Data Sum (05)'!$B$35:$N$49,13,FALSE)</f>
        <v>31427.632273981926</v>
      </c>
      <c r="F236" s="59">
        <f>VLOOKUP($B236,'Reg. Data Sum (05)'!$B$35:$C$49,2,FALSE)</f>
        <v>37653.707201537036</v>
      </c>
    </row>
    <row r="237" spans="2:6" x14ac:dyDescent="0.25">
      <c r="B237" s="116" t="s">
        <v>44</v>
      </c>
      <c r="C237" s="31">
        <f>VLOOKUP($B237,'Reg. Data Sum (05)'!$B$3:$N$17,13,FALSE)</f>
        <v>72221</v>
      </c>
      <c r="D237" s="30">
        <f>VLOOKUP($B237,'Reg. Data Sum (05)'!$B$51:$N$65,13,FALSE)</f>
        <v>0.99747074620423604</v>
      </c>
      <c r="E237" s="29">
        <f>VLOOKUP($B237,'Reg. Data Sum (05)'!$B$35:$N$49,13,FALSE)</f>
        <v>28764.355519862645</v>
      </c>
      <c r="F237" s="59">
        <f>VLOOKUP($B237,'Reg. Data Sum (05)'!$B$35:$C$49,2,FALSE)</f>
        <v>37717.632224668232</v>
      </c>
    </row>
    <row r="238" spans="2:6" x14ac:dyDescent="0.25">
      <c r="B238" s="116" t="s">
        <v>7</v>
      </c>
      <c r="C238" s="31">
        <f>VLOOKUP($B238,'Reg. Data Sum (05)'!$B$3:$N$17,13,FALSE)</f>
        <v>69267</v>
      </c>
      <c r="D238" s="30">
        <f>VLOOKUP($B238,'Reg. Data Sum (05)'!$B$51:$N$65,13,FALSE)</f>
        <v>1.0287596963670342</v>
      </c>
      <c r="E238" s="29">
        <f>VLOOKUP($B238,'Reg. Data Sum (05)'!$B$35:$N$49,13,FALSE)</f>
        <v>12539.458371230166</v>
      </c>
      <c r="F238" s="59">
        <f>VLOOKUP($B238,'Reg. Data Sum (05)'!$B$35:$C$49,2,FALSE)</f>
        <v>17068.328491005825</v>
      </c>
    </row>
    <row r="239" spans="2:6" x14ac:dyDescent="0.25">
      <c r="B239" s="116" t="s">
        <v>3</v>
      </c>
      <c r="C239" s="31">
        <f>VLOOKUP($B239,'Reg. Data Sum (05)'!$B$3:$N$17,13,FALSE)</f>
        <v>62182</v>
      </c>
      <c r="D239" s="30">
        <f>VLOOKUP($B239,'Reg. Data Sum (05)'!$B$51:$N$65,13,FALSE)</f>
        <v>0.829104017763996</v>
      </c>
      <c r="E239" s="29">
        <f>VLOOKUP($B239,'Reg. Data Sum (05)'!$B$35:$N$49,13,FALSE)</f>
        <v>43046.0160657425</v>
      </c>
      <c r="F239" s="59">
        <f>VLOOKUP($B239,'Reg. Data Sum (05)'!$B$35:$C$49,2,FALSE)</f>
        <v>49286.593887949835</v>
      </c>
    </row>
    <row r="240" spans="2:6" x14ac:dyDescent="0.25">
      <c r="B240" s="116" t="s">
        <v>9</v>
      </c>
      <c r="C240" s="31">
        <f>VLOOKUP($B240,'Reg. Data Sum (05)'!$B$3:$N$17,13,FALSE)</f>
        <v>58565</v>
      </c>
      <c r="D240" s="30">
        <f>VLOOKUP($B240,'Reg. Data Sum (05)'!$B$51:$N$65,13,FALSE)</f>
        <v>0.65684918033293338</v>
      </c>
      <c r="E240" s="29">
        <f>VLOOKUP($B240,'Reg. Data Sum (05)'!$B$35:$N$49,13,FALSE)</f>
        <v>30630.358917442158</v>
      </c>
      <c r="F240" s="59">
        <f>VLOOKUP($B240,'Reg. Data Sum (05)'!$B$35:$C$49,2,FALSE)</f>
        <v>49574.423798738717</v>
      </c>
    </row>
    <row r="241" spans="2:6" x14ac:dyDescent="0.25">
      <c r="B241" s="115" t="s">
        <v>45</v>
      </c>
      <c r="C241" s="31">
        <f>VLOOKUP($B241,'Reg. Data Sum (05)'!$B$3:$N$17,13,FALSE)</f>
        <v>42481</v>
      </c>
      <c r="D241" s="30">
        <f>VLOOKUP($B241,'Reg. Data Sum (05)'!$B$51:$N$65,13,FALSE)</f>
        <v>1.7753080270647248</v>
      </c>
      <c r="E241" s="29">
        <f>VLOOKUP($B241,'Reg. Data Sum (05)'!$B$35:$N$49,13,FALSE)</f>
        <v>33089.208422588919</v>
      </c>
      <c r="F241" s="59">
        <f>VLOOKUP($B241,'Reg. Data Sum (05)'!$B$35:$C$49,2,FALSE)</f>
        <v>42248.599550437611</v>
      </c>
    </row>
    <row r="242" spans="2:6" x14ac:dyDescent="0.25">
      <c r="B242" s="116" t="s">
        <v>2</v>
      </c>
      <c r="C242" s="31">
        <f>VLOOKUP($B242,'Reg. Data Sum (05)'!$B$3:$N$17,13,FALSE)</f>
        <v>36890</v>
      </c>
      <c r="D242" s="30">
        <f>VLOOKUP($B242,'Reg. Data Sum (05)'!$B$51:$N$65,13,FALSE)</f>
        <v>0.96018260630453411</v>
      </c>
      <c r="E242" s="29">
        <f>VLOOKUP($B242,'Reg. Data Sum (05)'!$B$35:$N$49,13,FALSE)</f>
        <v>34207.388967199782</v>
      </c>
      <c r="F242" s="59">
        <f>VLOOKUP($B242,'Reg. Data Sum (05)'!$B$35:$C$49,2,FALSE)</f>
        <v>42100.172452240011</v>
      </c>
    </row>
    <row r="243" spans="2:6" x14ac:dyDescent="0.25">
      <c r="B243" s="116" t="s">
        <v>10</v>
      </c>
      <c r="C243" s="31">
        <f>VLOOKUP($B243,'Reg. Data Sum (05)'!$B$3:$N$17,13,FALSE)</f>
        <v>28025</v>
      </c>
      <c r="D243" s="30">
        <f>VLOOKUP($B243,'Reg. Data Sum (05)'!$B$51:$N$65,13,FALSE)</f>
        <v>0.65969700318894908</v>
      </c>
      <c r="E243" s="29">
        <f>VLOOKUP($B243,'Reg. Data Sum (05)'!$B$35:$N$49,13,FALSE)</f>
        <v>32815.095700267615</v>
      </c>
      <c r="F243" s="59">
        <f>VLOOKUP($B243,'Reg. Data Sum (05)'!$B$35:$C$49,2,FALSE)</f>
        <v>64397.850594375363</v>
      </c>
    </row>
    <row r="244" spans="2:6" x14ac:dyDescent="0.25">
      <c r="B244" s="117" t="s">
        <v>12</v>
      </c>
      <c r="C244" s="31">
        <f>VLOOKUP($B244,'Reg. Data Sum (05)'!$B$3:$N$17,13,FALSE)</f>
        <v>27032</v>
      </c>
      <c r="D244" s="30">
        <f>VLOOKUP($B244,'Reg. Data Sum (05)'!$B$51:$N$65,13,FALSE)</f>
        <v>2.9666657691588889</v>
      </c>
      <c r="E244" s="29">
        <f>VLOOKUP($B244,'Reg. Data Sum (05)'!$B$35:$N$49,13,FALSE)</f>
        <v>54302.392349807633</v>
      </c>
      <c r="F244" s="59">
        <f>VLOOKUP($B244,'Reg. Data Sum (05)'!$B$35:$C$49,2,FALSE)</f>
        <v>39080.250732579909</v>
      </c>
    </row>
    <row r="245" spans="2:6" x14ac:dyDescent="0.25">
      <c r="B245" s="116" t="s">
        <v>6</v>
      </c>
      <c r="C245" s="31">
        <f>VLOOKUP($B245,'Reg. Data Sum (05)'!$B$3:$N$17,13,FALSE)</f>
        <v>21953</v>
      </c>
      <c r="D245" s="30">
        <f>VLOOKUP($B245,'Reg. Data Sum (05)'!$B$51:$N$65,13,FALSE)</f>
        <v>0.96060639329159692</v>
      </c>
      <c r="E245" s="29">
        <f>VLOOKUP($B245,'Reg. Data Sum (05)'!$B$35:$N$49,13,FALSE)</f>
        <v>21870.103630483307</v>
      </c>
      <c r="F245" s="59">
        <f>VLOOKUP($B245,'Reg. Data Sum (05)'!$B$35:$C$49,2,FALSE)</f>
        <v>25883.415413683811</v>
      </c>
    </row>
    <row r="246" spans="2:6" x14ac:dyDescent="0.25">
      <c r="B246" s="115" t="s">
        <v>46</v>
      </c>
      <c r="C246" s="31">
        <f>VLOOKUP($B246,'Reg. Data Sum (05)'!$B$3:$N$17,13,FALSE)</f>
        <v>21931</v>
      </c>
      <c r="D246" s="30">
        <f>VLOOKUP($B246,'Reg. Data Sum (05)'!$B$51:$N$65,13,FALSE)</f>
        <v>1.5179250951461203</v>
      </c>
      <c r="E246" s="29">
        <f>VLOOKUP($B246,'Reg. Data Sum (05)'!$B$35:$N$49,13,FALSE)</f>
        <v>56909.641876795402</v>
      </c>
      <c r="F246" s="59">
        <f>VLOOKUP($B246,'Reg. Data Sum (05)'!$B$35:$C$49,2,FALSE)</f>
        <v>59863.578387701535</v>
      </c>
    </row>
    <row r="247" spans="2:6" ht="15.75" thickBot="1" x14ac:dyDescent="0.3">
      <c r="B247" s="118" t="s">
        <v>4</v>
      </c>
      <c r="C247" s="28">
        <f>VLOOKUP($B247,'Reg. Data Sum (05)'!$B$3:$N$17,13,FALSE)</f>
        <v>11701</v>
      </c>
      <c r="D247" s="27">
        <f>VLOOKUP($B247,'Reg. Data Sum (05)'!$B$51:$N$65,13,FALSE)</f>
        <v>0.7243478421100894</v>
      </c>
      <c r="E247" s="26">
        <f>VLOOKUP($B247,'Reg. Data Sum (05)'!$B$35:$N$49,13,FALSE)</f>
        <v>37648.67797624135</v>
      </c>
      <c r="F247" s="61">
        <f>VLOOKUP($B247,'Reg. Data Sum (05)'!$B$35:$C$49,2,FALSE)</f>
        <v>62852.99355620984</v>
      </c>
    </row>
    <row r="248" spans="2:6" x14ac:dyDescent="0.25">
      <c r="B248" s="24" t="s">
        <v>25</v>
      </c>
      <c r="C248" s="25"/>
      <c r="D248" s="25"/>
      <c r="E248" s="25"/>
      <c r="F248" s="25"/>
    </row>
    <row r="249" spans="2:6" x14ac:dyDescent="0.25">
      <c r="B249" s="24" t="s">
        <v>23</v>
      </c>
      <c r="C249" s="23"/>
      <c r="D249" s="23"/>
      <c r="E249" s="23"/>
      <c r="F249" s="23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86</vt:i4>
      </vt:variant>
      <vt:variant>
        <vt:lpstr>Charts</vt:lpstr>
      </vt:variant>
      <vt:variant>
        <vt:i4>17</vt:i4>
      </vt:variant>
    </vt:vector>
  </HeadingPairs>
  <TitlesOfParts>
    <vt:vector size="103" baseType="lpstr">
      <vt:lpstr>Wages</vt:lpstr>
      <vt:lpstr>Jobs</vt:lpstr>
      <vt:lpstr>Reg. Data Sum (96)</vt:lpstr>
      <vt:lpstr>Reg. Tables (96)</vt:lpstr>
      <vt:lpstr>Reg. Tables (00)</vt:lpstr>
      <vt:lpstr>Reg. Data Sum (10)</vt:lpstr>
      <vt:lpstr>Reg. Data Sum (15)</vt:lpstr>
      <vt:lpstr>Reg. Tables (10)</vt:lpstr>
      <vt:lpstr>Reg. Tables (05)</vt:lpstr>
      <vt:lpstr>Reg. Tables (15)</vt:lpstr>
      <vt:lpstr>Reg. Tables (05-15)</vt:lpstr>
      <vt:lpstr>Chart Data (96)</vt:lpstr>
      <vt:lpstr>PBS LQ (96)</vt:lpstr>
      <vt:lpstr>PBS Wages (96)</vt:lpstr>
      <vt:lpstr>Fed LQ (96)</vt:lpstr>
      <vt:lpstr>Fed Wages (96)</vt:lpstr>
      <vt:lpstr>Manf LQ (96)</vt:lpstr>
      <vt:lpstr>Manf Wages (96)</vt:lpstr>
      <vt:lpstr>VA-Wages (96)</vt:lpstr>
      <vt:lpstr>DC-Wages (96)</vt:lpstr>
      <vt:lpstr>GA-Wages (96)</vt:lpstr>
      <vt:lpstr>KY-Wages (96)</vt:lpstr>
      <vt:lpstr>MD-Wages (96)</vt:lpstr>
      <vt:lpstr>NC-Wages (96)</vt:lpstr>
      <vt:lpstr>OH-Wages (96)</vt:lpstr>
      <vt:lpstr>PA-Wages (96)</vt:lpstr>
      <vt:lpstr>SC-Wages (96)</vt:lpstr>
      <vt:lpstr>TN-Wages (96)</vt:lpstr>
      <vt:lpstr>WV-Wages (96)</vt:lpstr>
      <vt:lpstr>Reg. Data Sum (00)</vt:lpstr>
      <vt:lpstr>Chart Data (00)</vt:lpstr>
      <vt:lpstr>PBS LQ (00)</vt:lpstr>
      <vt:lpstr>PBS Wages (00)</vt:lpstr>
      <vt:lpstr>Fed LQ (00)</vt:lpstr>
      <vt:lpstr>Fed Wages (00)</vt:lpstr>
      <vt:lpstr>Manf LQ (00)</vt:lpstr>
      <vt:lpstr>Manf Wages (00)</vt:lpstr>
      <vt:lpstr>VA-Wages (00)</vt:lpstr>
      <vt:lpstr>DC-Wages (00)</vt:lpstr>
      <vt:lpstr>GA-Wages (00)</vt:lpstr>
      <vt:lpstr>KY-Wages (00)</vt:lpstr>
      <vt:lpstr>MD-Wages (00)</vt:lpstr>
      <vt:lpstr>NC-Wages (00)</vt:lpstr>
      <vt:lpstr>OH-Wages (00)</vt:lpstr>
      <vt:lpstr>PA-Wages (00)</vt:lpstr>
      <vt:lpstr>SC-Wages (00)</vt:lpstr>
      <vt:lpstr>TN-Wages (00)</vt:lpstr>
      <vt:lpstr>WV-Wages (00)</vt:lpstr>
      <vt:lpstr>Reg. Data Sum (05)</vt:lpstr>
      <vt:lpstr>Chart Data (05)</vt:lpstr>
      <vt:lpstr>PBS LQ (05)</vt:lpstr>
      <vt:lpstr>PBS Wages (05)</vt:lpstr>
      <vt:lpstr>Fed LQ (05)</vt:lpstr>
      <vt:lpstr>Fed Wages (05)</vt:lpstr>
      <vt:lpstr>Manf LQ (05)</vt:lpstr>
      <vt:lpstr>Manf Wages (05)</vt:lpstr>
      <vt:lpstr>VA-Wages (05)</vt:lpstr>
      <vt:lpstr>DC-Wages (05)</vt:lpstr>
      <vt:lpstr>GA-Wages (05)</vt:lpstr>
      <vt:lpstr>KY-Wages (05)</vt:lpstr>
      <vt:lpstr>MD-Wages (05)</vt:lpstr>
      <vt:lpstr>NC-Wages (05)</vt:lpstr>
      <vt:lpstr>OH-Wages (05)</vt:lpstr>
      <vt:lpstr>PA-Wages (05)</vt:lpstr>
      <vt:lpstr>SC-Wages (05)</vt:lpstr>
      <vt:lpstr>TN-Wages (05)</vt:lpstr>
      <vt:lpstr>WV-Wages (05)</vt:lpstr>
      <vt:lpstr>Chart Data (10)</vt:lpstr>
      <vt:lpstr>PBS LQ (10)</vt:lpstr>
      <vt:lpstr>PBS Wages (10)</vt:lpstr>
      <vt:lpstr>Fed LQ (10)</vt:lpstr>
      <vt:lpstr>Fed Wages (10)</vt:lpstr>
      <vt:lpstr>Manf LQ (10)</vt:lpstr>
      <vt:lpstr>Manf Wages (10)</vt:lpstr>
      <vt:lpstr>VA-Wages (10)</vt:lpstr>
      <vt:lpstr>DC-Wages (10)</vt:lpstr>
      <vt:lpstr>GA-Wages (10)</vt:lpstr>
      <vt:lpstr>KY-Wages (10)</vt:lpstr>
      <vt:lpstr>MD-Wages (10)</vt:lpstr>
      <vt:lpstr>NC-Wages (10)</vt:lpstr>
      <vt:lpstr>OH-Wages (10)</vt:lpstr>
      <vt:lpstr>PA-Wages (10)</vt:lpstr>
      <vt:lpstr>SC-Wages (10)</vt:lpstr>
      <vt:lpstr>TN-Wages (10)</vt:lpstr>
      <vt:lpstr>WV-Wages (10)</vt:lpstr>
      <vt:lpstr>Chart Data (15)</vt:lpstr>
      <vt:lpstr>PBS LQ (15)</vt:lpstr>
      <vt:lpstr>PBS Wages (15)</vt:lpstr>
      <vt:lpstr>Fed LQ (15)</vt:lpstr>
      <vt:lpstr>Fed Wages (15) </vt:lpstr>
      <vt:lpstr>Manf LQ (15)</vt:lpstr>
      <vt:lpstr>Manf Wages (15)</vt:lpstr>
      <vt:lpstr>VA-Wages (15)</vt:lpstr>
      <vt:lpstr>DC-Wages (15)</vt:lpstr>
      <vt:lpstr>GA-Wages (15)</vt:lpstr>
      <vt:lpstr>KY-Wages (15)</vt:lpstr>
      <vt:lpstr>MD-Wages (15)</vt:lpstr>
      <vt:lpstr>NC-Wages (15)</vt:lpstr>
      <vt:lpstr>OH-Wages (15)</vt:lpstr>
      <vt:lpstr>PA-Wages (15)</vt:lpstr>
      <vt:lpstr>SC-Wages (15)</vt:lpstr>
      <vt:lpstr>TN-Wages (15)</vt:lpstr>
      <vt:lpstr>WV-Wages  (15)</vt:lpstr>
    </vt:vector>
  </TitlesOfParts>
  <Company>George Mason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C. White</dc:creator>
  <cp:lastModifiedBy>Spencer Shanholtz</cp:lastModifiedBy>
  <dcterms:created xsi:type="dcterms:W3CDTF">2017-04-12T18:12:19Z</dcterms:created>
  <dcterms:modified xsi:type="dcterms:W3CDTF">2017-05-30T17:08:26Z</dcterms:modified>
</cp:coreProperties>
</file>